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SOFA" sheetId="1" r:id="rId1"/>
    <sheet name="BALSHEET" sheetId="2" r:id="rId2"/>
    <sheet name="NOTES1" sheetId="3" r:id="rId3"/>
    <sheet name="NOTES2" sheetId="4" r:id="rId4"/>
    <sheet name="NOTES3" sheetId="5" r:id="rId5"/>
    <sheet name="NOTES4" sheetId="6" r:id="rId6"/>
    <sheet name="IE Report" sheetId="7" r:id="rId7"/>
  </sheets>
  <definedNames>
    <definedName name="_xlnm.Print_Area" localSheetId="1">'BALSHEET'!$A$1:$I$53</definedName>
    <definedName name="_xlnm.Print_Area" localSheetId="6">'IE Report'!$A$1:$M$53</definedName>
    <definedName name="_xlnm.Print_Area" localSheetId="2">'NOTES1'!$B$3:$C$51</definedName>
    <definedName name="_xlnm.Print_Area" localSheetId="3">'NOTES2'!$B$2:$F$51</definedName>
    <definedName name="_xlnm.Print_Area" localSheetId="4">'NOTES3'!$B$2:$H$64</definedName>
    <definedName name="_xlnm.Print_Area" localSheetId="5">'NOTES4'!$A$1:$G$50</definedName>
    <definedName name="_xlnm.Print_Area" localSheetId="0">'SOFA'!$A$4:$I$68</definedName>
  </definedNames>
  <calcPr fullCalcOnLoad="1"/>
</workbook>
</file>

<file path=xl/sharedStrings.xml><?xml version="1.0" encoding="utf-8"?>
<sst xmlns="http://schemas.openxmlformats.org/spreadsheetml/2006/main" count="371" uniqueCount="283">
  <si>
    <t>THE TROLLEYBUS MUSEUM COMPANY LIMITED</t>
  </si>
  <si>
    <t>(LIMITED BY GUARANTEE)</t>
  </si>
  <si>
    <t>Voluntary Income</t>
  </si>
  <si>
    <t>Activities for generating funds</t>
  </si>
  <si>
    <t>Investment income</t>
  </si>
  <si>
    <t>Unrestricted</t>
  </si>
  <si>
    <t>Funds</t>
  </si>
  <si>
    <t>Restricted</t>
  </si>
  <si>
    <t>Income Funds</t>
  </si>
  <si>
    <t>Total</t>
  </si>
  <si>
    <t>this year</t>
  </si>
  <si>
    <t>Total incoming resources</t>
  </si>
  <si>
    <t>Resources expended</t>
  </si>
  <si>
    <t>Charitable activities</t>
  </si>
  <si>
    <t>Governance costs</t>
  </si>
  <si>
    <t>Total resources expended</t>
  </si>
  <si>
    <t>Incoming resources</t>
  </si>
  <si>
    <t>Total funds carried forward</t>
  </si>
  <si>
    <t>Debtors</t>
  </si>
  <si>
    <t>Cash at bank and in hand</t>
  </si>
  <si>
    <t>within one year</t>
  </si>
  <si>
    <r>
      <t xml:space="preserve">Creditors: </t>
    </r>
    <r>
      <rPr>
        <sz val="12"/>
        <color indexed="8"/>
        <rFont val="Calibri"/>
        <family val="2"/>
      </rPr>
      <t xml:space="preserve">amounts falling due </t>
    </r>
  </si>
  <si>
    <t>Net Current Assets</t>
  </si>
  <si>
    <t>Net Assets</t>
  </si>
  <si>
    <t>Funds of the charity</t>
  </si>
  <si>
    <t>Unrestricted funds</t>
  </si>
  <si>
    <t>Restricted income funds</t>
  </si>
  <si>
    <t>DIRECTORS’ STATEMENT</t>
  </si>
  <si>
    <t xml:space="preserve"> </t>
  </si>
  <si>
    <t>Director</t>
  </si>
  <si>
    <t>£</t>
  </si>
  <si>
    <t>Total Current Assets</t>
  </si>
  <si>
    <t>after one year</t>
  </si>
  <si>
    <t>1.1 Basis of accounting</t>
  </si>
  <si>
    <t>•  Accounting and Reporting by Charities – Statement of Recommended Practice (SORP 2005);</t>
  </si>
  <si>
    <t>1.2 Change in basis of accounting</t>
  </si>
  <si>
    <t>These accounts have been prepared on the basis of historic cost in accordance with:</t>
  </si>
  <si>
    <t>INCOMING RESOURCES</t>
  </si>
  <si>
    <t>These are included in the Statement of Financial Activities (SoFA) when:</t>
  </si>
  <si>
    <t>Incoming resources with related expenditure</t>
  </si>
  <si>
    <t>Where incoming resources have related expenditure (as with fundraising or contract income) the incoming resources and related expenditure are reported gross in the SoFA.</t>
  </si>
  <si>
    <t>Grants and donations</t>
  </si>
  <si>
    <t xml:space="preserve">Grants and donations are only included in the SoFA when the charity has unconditional entitlement to the resources. </t>
  </si>
  <si>
    <t>Tax reclaims on donations and gifts</t>
  </si>
  <si>
    <t>Incoming resources from tax reclaims are included in the SoFA at the same time as the gift to which they relate.</t>
  </si>
  <si>
    <t xml:space="preserve">Contractual income and performance related grants </t>
  </si>
  <si>
    <t>This is only included in the SoFA once the related goods or services have been delivered.</t>
  </si>
  <si>
    <t>Gifts in kind</t>
  </si>
  <si>
    <t>Gifts in kind are accounted for at a reasonable estimate of their value to the charity or the amount actually realised.</t>
  </si>
  <si>
    <t xml:space="preserve">Gifts in kind for sale or distribution are included in the accounts as gifts only when sold or distributed by the charity.  </t>
  </si>
  <si>
    <t xml:space="preserve">Gifts in kind for use by the charity are included in the SoFA as incoming resources when receivable.  </t>
  </si>
  <si>
    <t xml:space="preserve">Donated services and facilities </t>
  </si>
  <si>
    <t xml:space="preserve">Volunteer help  </t>
  </si>
  <si>
    <t xml:space="preserve">Investment income </t>
  </si>
  <si>
    <t>This is included in the accounts when receivable.</t>
  </si>
  <si>
    <t>EXPENDITURE AND LIABILITIES</t>
  </si>
  <si>
    <t>Liability recognition</t>
  </si>
  <si>
    <t xml:space="preserve">Liabilities are recognised as soon as there is a legal or constructive obligation committing the charity to pay out resources. </t>
  </si>
  <si>
    <t>Recognition of incoming resources</t>
  </si>
  <si>
    <t>This year</t>
  </si>
  <si>
    <t>Last year</t>
  </si>
  <si>
    <t>Donations</t>
  </si>
  <si>
    <t>Collections at Meetings</t>
  </si>
  <si>
    <t>Sales of Merchandise</t>
  </si>
  <si>
    <t>Note 4</t>
  </si>
  <si>
    <t>Total amount paid</t>
  </si>
  <si>
    <t>Analysis of debtors</t>
  </si>
  <si>
    <t>Amounts falling due within one year</t>
  </si>
  <si>
    <t>Amounts falling due after more than one year</t>
  </si>
  <si>
    <t>Other debtors</t>
  </si>
  <si>
    <t>Trade creditors</t>
  </si>
  <si>
    <t>Other creditors</t>
  </si>
  <si>
    <t>Analysis of creditors</t>
  </si>
  <si>
    <t>Fund Name</t>
  </si>
  <si>
    <t>Purpose and Restrictions</t>
  </si>
  <si>
    <t>Fund balances brought forward</t>
  </si>
  <si>
    <t xml:space="preserve">Outgoing resources </t>
  </si>
  <si>
    <t>Fund balances carried forward</t>
  </si>
  <si>
    <t xml:space="preserve">Wolverhampton 654 </t>
  </si>
  <si>
    <t>Hastings 45</t>
  </si>
  <si>
    <t>Belfast 168</t>
  </si>
  <si>
    <t>Donations and other funds raised for the restoration of double-deck trolleybus-Wolverhampton 654</t>
  </si>
  <si>
    <t>Donations and other funds raised for the restoration of single-deck trolleybus-Hastings 45</t>
  </si>
  <si>
    <t>Donations and other funds raised for the restoration of double-deck trolleybus-Belfast 168</t>
  </si>
  <si>
    <t>Type of Fund</t>
  </si>
  <si>
    <t>Fund name</t>
  </si>
  <si>
    <t>Trolleybooks</t>
  </si>
  <si>
    <t>Total Restricted</t>
  </si>
  <si>
    <t>Number</t>
  </si>
  <si>
    <t>b) The stock and back numbers of "Trolleybus Magazine"</t>
  </si>
  <si>
    <t xml:space="preserve">are not included in the accounts due to the uncertain </t>
  </si>
  <si>
    <t>nature of their realisable value. The numbers held at</t>
  </si>
  <si>
    <t>Current Assets</t>
  </si>
  <si>
    <t>There have been no other changes to the previous year's accounts.</t>
  </si>
  <si>
    <t>Transfers</t>
  </si>
  <si>
    <t>Trolleybus Storage</t>
  </si>
  <si>
    <t>Donations and other funds raised to cover the cost of storage rental of Trolleybuses</t>
  </si>
  <si>
    <t>Prepayments and accrued income</t>
  </si>
  <si>
    <t>Purpose of Loan</t>
  </si>
  <si>
    <t>Refundable start-up grant</t>
  </si>
  <si>
    <t>Name of the Director or related party</t>
  </si>
  <si>
    <t>Wales, for the purpose of publishing books on trolleybuses. The interest of the Company in this joint venture is 50%.</t>
  </si>
  <si>
    <t>Trolleybooks is an unincorporated association, established as a joint venture with another charity registered in England and</t>
  </si>
  <si>
    <t>The value of any voluntary help received is not included in the accounts but is described in the directors’ annual report.</t>
  </si>
  <si>
    <t>Number of directors and other officers who were paid expenses</t>
  </si>
  <si>
    <t>Bank Deposit Interest Received - Gross</t>
  </si>
  <si>
    <t>For information purposes</t>
  </si>
  <si>
    <t>Trolleybuses</t>
  </si>
  <si>
    <t>Photograph Collections</t>
  </si>
  <si>
    <t>Trolleybus Spare Parts</t>
  </si>
  <si>
    <t>Monetary Loans</t>
  </si>
  <si>
    <t>Heritage Asset Loans</t>
  </si>
  <si>
    <t>3.2 Fees for examination of the accounts</t>
  </si>
  <si>
    <t>3.3 There were no paid employees of the Charity</t>
  </si>
  <si>
    <t>6.1 Funds held</t>
  </si>
  <si>
    <t>8.1 Heritage Assets</t>
  </si>
  <si>
    <t>8.2 Stocks</t>
  </si>
  <si>
    <t>Note 5</t>
  </si>
  <si>
    <t>Respective responsibilities of Directors’ and Examiner</t>
  </si>
  <si>
    <t xml:space="preserve">The charity’s directors are responsible for the preparation of the accounts.  </t>
  </si>
  <si>
    <t>It is my responsibility to:</t>
  </si>
  <si>
    <t xml:space="preserve">to follow the procedures laid down in the General Directions given by the Charity Commissioners </t>
  </si>
  <si>
    <t>Basis of independent examiner’s report</t>
  </si>
  <si>
    <t xml:space="preserve">An examination includes a review of the accounting records kept by the charity and a comparison of the </t>
  </si>
  <si>
    <t xml:space="preserve">accounts presented with those records. It also includes consideration of any unusual items or disclosures </t>
  </si>
  <si>
    <t>in the accounts, and seeking explanations from you as directors concerning any such matters.</t>
  </si>
  <si>
    <t xml:space="preserve">The procedures undertaken do not provide all the evidence that would be required in an audit, </t>
  </si>
  <si>
    <t>Independent examiner’s statement</t>
  </si>
  <si>
    <t>In connection with my examination, no matter has come to my attention:</t>
  </si>
  <si>
    <t>(1) which gives me reasonable cause to believe that in any material respect the requirements</t>
  </si>
  <si>
    <t xml:space="preserve">(2) to which, in my opinion, attention should be drawn in order to enable a proper </t>
  </si>
  <si>
    <t>Name:</t>
  </si>
  <si>
    <t>Andrew Dinkenor</t>
  </si>
  <si>
    <t xml:space="preserve">Address </t>
  </si>
  <si>
    <t xml:space="preserve">Dated </t>
  </si>
  <si>
    <t>provide a proper understanding of the accounts.</t>
  </si>
  <si>
    <t>Members' Subscriptions</t>
  </si>
  <si>
    <t xml:space="preserve">Magazine Printing </t>
  </si>
  <si>
    <t>Storage of Trolleybuses</t>
  </si>
  <si>
    <t>Annual General Meeting costs</t>
  </si>
  <si>
    <t>Total Funds</t>
  </si>
  <si>
    <t>Note 6</t>
  </si>
  <si>
    <r>
      <t>1.3 Changes to previous accounts</t>
    </r>
    <r>
      <rPr>
        <sz val="14"/>
        <rFont val="Arial"/>
        <family val="2"/>
      </rPr>
      <t xml:space="preserve"> </t>
    </r>
  </si>
  <si>
    <r>
      <t>·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the charity becomes entitled to the resources;</t>
    </r>
  </si>
  <si>
    <r>
      <t>·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the directors are virtually certain they will receive the resources; and</t>
    </r>
  </si>
  <si>
    <r>
      <t>·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the monetary value can be measured with sufficient reliability.</t>
    </r>
  </si>
  <si>
    <r>
      <t>These are only included in incoming resources (with an equivalent amount in resources expended) where the benefit to the charity is reasonably quantifiable, measurable and material</t>
    </r>
    <r>
      <rPr>
        <i/>
        <sz val="12"/>
        <rFont val="Arial"/>
        <family val="2"/>
      </rPr>
      <t xml:space="preserve">.  </t>
    </r>
    <r>
      <rPr>
        <sz val="12"/>
        <rFont val="Arial"/>
        <family val="2"/>
      </rPr>
      <t>The value placed on these resources is the estimated value to the charity of the service or facility received.</t>
    </r>
  </si>
  <si>
    <t>Include costs of the preparation and examination of statutory accounts, the costs of members' and directors' meetings and cost of any legal advice to directors on governance or constitutional matters.</t>
  </si>
  <si>
    <t>The said Society is entitled to all income arising from exhibition and operation of this vehicle at</t>
  </si>
  <si>
    <t>this must equal  Statement col 2 total</t>
  </si>
  <si>
    <t>By an agreement dated 27th April 2008, Huddersfield 541 is on loan to Sandtoft Transport Centre Ltd</t>
  </si>
  <si>
    <t>b) Members have not required the company to obtain an audit in accordance with section 476</t>
  </si>
  <si>
    <t>c) The directors acknowledge their responsibilities for complying with the requirements of the Act</t>
  </si>
  <si>
    <t>d) These accounts have been prepared in accordance with the provisions applicable to companies</t>
  </si>
  <si>
    <t>And signed on their behalf by:</t>
  </si>
  <si>
    <t>*  Financial Reporting  Standards for Smaller Entities (Effective April 2008)</t>
  </si>
  <si>
    <t>Company Number 937035</t>
  </si>
  <si>
    <t>Stocks</t>
  </si>
  <si>
    <t xml:space="preserve">Travel Expenses </t>
  </si>
  <si>
    <t>Printer</t>
  </si>
  <si>
    <t>Postage and Stationery</t>
  </si>
  <si>
    <t>AGM Expenses</t>
  </si>
  <si>
    <t>Restoration Costs of Trolleybuses</t>
  </si>
  <si>
    <t>Meeting Room Hire</t>
  </si>
  <si>
    <t>NTA (1963) LTD</t>
  </si>
  <si>
    <t>USAGE</t>
  </si>
  <si>
    <t xml:space="preserve">                                    NTA (1963) LTD</t>
  </si>
  <si>
    <t>LONDON</t>
  </si>
  <si>
    <t>Restoration</t>
  </si>
  <si>
    <t>Note 3: Details of Certain Items of Expenditure</t>
  </si>
  <si>
    <t>Note 4: Debtors and Prepayments</t>
  </si>
  <si>
    <t>Note 5:  Creditors and Accruals</t>
  </si>
  <si>
    <t>Note 6: Restricted and Unrestricted Income Funds</t>
  </si>
  <si>
    <t>Note 8: Additional Disclosures</t>
  </si>
  <si>
    <t xml:space="preserve">Note 2:  Accounting Policies </t>
  </si>
  <si>
    <t>Note 1: Basis of Preparation</t>
  </si>
  <si>
    <t>Storage of Spares</t>
  </si>
  <si>
    <t xml:space="preserve">     understanding of the accounts to be reached.</t>
  </si>
  <si>
    <t xml:space="preserve">   to prepare accounts which accord with the accounting records and comply with the</t>
  </si>
  <si>
    <t>To the Members of "NTA (1963) LTD”</t>
  </si>
  <si>
    <t>which are set out on pages 1 to 12.</t>
  </si>
  <si>
    <t>By an agreement dated 10th May 2008, Bournemouth 202 trolleybus is on loan to the East AngliaTransport</t>
  </si>
  <si>
    <t>A fee is payable to the NTA when 541 is operated.</t>
  </si>
  <si>
    <t>Museum Society Ltd for a period commencing 1st January 2008.</t>
  </si>
  <si>
    <t>2012/13</t>
  </si>
  <si>
    <t xml:space="preserve">           the Independent Examiner</t>
  </si>
  <si>
    <t xml:space="preserve">Note7: Other Transactions </t>
  </si>
  <si>
    <t>Legal Services</t>
  </si>
  <si>
    <t>Magazine Postage and stationery</t>
  </si>
  <si>
    <t>Subscriptions Refunds</t>
  </si>
  <si>
    <t>Advertising</t>
  </si>
  <si>
    <t>Other expenses</t>
  </si>
  <si>
    <t>Net incoming resources for the year</t>
  </si>
  <si>
    <t>Movement of Trolleybuses</t>
  </si>
  <si>
    <t>The directors consider the sum of £5,525 will be fully recoverable.</t>
  </si>
  <si>
    <t>Investment in publications</t>
  </si>
  <si>
    <t>A review of investment in Trolleybooks led to agreement that the amount invested was £7,500 and the NTA accounts adjusted accordingly.</t>
  </si>
  <si>
    <t>3.1  Directors' and Officers' expenses</t>
  </si>
  <si>
    <t>Other</t>
  </si>
  <si>
    <t>Total amount of expenses (including from a previous year's claim) donated back to the Charity for Gift Aid claim. Other donations made after 30/09/2013</t>
  </si>
  <si>
    <t>Huddersfield 541</t>
  </si>
  <si>
    <t>Donations and other funds raised for the restoration of double-deck trolleybus-Huddersfield 541</t>
  </si>
  <si>
    <t>The charity’s directors consider that an audit is not required for this year under section 144(2)</t>
  </si>
  <si>
    <t>of the Charities Act 2011 (the 2011 Act) and that an independent examination is needed.</t>
  </si>
  <si>
    <t xml:space="preserve">examine the accounts under section 145 of the 2011 Act; </t>
  </si>
  <si>
    <t xml:space="preserve">under section 145(5)(b) of the 2011 Act; and </t>
  </si>
  <si>
    <t>to state whether any particular matters have come to my attention.</t>
  </si>
  <si>
    <t>My examination was carried out in accordance with the General Directions given by the Charity Commission.</t>
  </si>
  <si>
    <t>and consequently no opinion is given as to whether the accounts present a 'true and fair view' and the report</t>
  </si>
  <si>
    <t>is limited to those matters set out in the statement below.</t>
  </si>
  <si>
    <t xml:space="preserve">   to keep accounting records in accordance with section 130 of the 2011 Act; and </t>
  </si>
  <si>
    <t xml:space="preserve">   accounting requirements of the 2011 Act </t>
  </si>
  <si>
    <t>have not been met; or</t>
  </si>
  <si>
    <t>their Transport Museum premises at Carlton Colville. The vehicle is accommodated rent free.</t>
  </si>
  <si>
    <t>Investment in Joint Venture to publish books of Trolleybus interest</t>
  </si>
  <si>
    <t>Trolleybooks (see note 7)</t>
  </si>
  <si>
    <t>Transfers between funds</t>
  </si>
  <si>
    <t xml:space="preserve">FOR THE YEAR ENDING 30TH SEPTEMBER 2014   </t>
  </si>
  <si>
    <t>2013/14</t>
  </si>
  <si>
    <t>a) For the year ended 30 September 2014 the company was entitled to exemption under section</t>
  </si>
  <si>
    <t>INDEPENDENT EXAMINER'S REPORT 2013/14</t>
  </si>
  <si>
    <t>I report on the accounts of the Company for the year ended 30 September 2014,</t>
  </si>
  <si>
    <t>55 Christian Court</t>
  </si>
  <si>
    <t>Rotherhithe Street</t>
  </si>
  <si>
    <t>SE16 5UA</t>
  </si>
  <si>
    <t xml:space="preserve">6.2 Movements of funds </t>
  </si>
  <si>
    <t>Advertisements &amp; Sandtoft Operating Fees</t>
  </si>
  <si>
    <t>Bank Charges</t>
  </si>
  <si>
    <t>Officers' Travel &amp; Meetings</t>
  </si>
  <si>
    <t xml:space="preserve"> Other postage and stationery</t>
  </si>
  <si>
    <t>Total funds brought forward at start of Financial Year</t>
  </si>
  <si>
    <t>Trolleybooks Investment Adjustment</t>
  </si>
  <si>
    <t>Note 7</t>
  </si>
  <si>
    <t>Income Tax reclaimed on Gift Aid Donations</t>
  </si>
  <si>
    <t>rent of £3600 paid for 5 years in advance from January 2012 for period to December 2016.</t>
  </si>
  <si>
    <t>The accounts of Trolleybooks at 31st December 2013 show net assets of £5,125.80 represented by monies in their bank</t>
  </si>
  <si>
    <t xml:space="preserve">account; we also understand that there is a sum of £3,500 held in Euro on another account. </t>
  </si>
  <si>
    <t>In 2012/13 Trolleybooks paid £2,000 from the proceeds of publications. There was no payment from Trolleybooks in 2013/14.</t>
  </si>
  <si>
    <t>-</t>
  </si>
  <si>
    <t>The Income Tax reclaimable on Gift Aid donations as provided in the accounts for the year to 30th September 2013</t>
  </si>
  <si>
    <t>was overstated by £4,751.</t>
  </si>
  <si>
    <t>Totals</t>
  </si>
  <si>
    <t>Overall Totals</t>
  </si>
  <si>
    <t>Adjustment to Income Tax reclaimed on 2012/2013 Gift Aid Donations</t>
  </si>
  <si>
    <t>Note 9</t>
  </si>
  <si>
    <t xml:space="preserve"> STATEMENT OF FINANCIAL ACTIVITIES</t>
  </si>
  <si>
    <t>Book and other purchases/stock changes</t>
  </si>
  <si>
    <t>Note 3</t>
  </si>
  <si>
    <t xml:space="preserve">Incoming Resources from charitable activities </t>
  </si>
  <si>
    <t xml:space="preserve">Incoming Resources from generated funds </t>
  </si>
  <si>
    <t>BALANCE SHEET AT 30TH SEPTEMBER 2014</t>
  </si>
  <si>
    <t xml:space="preserve">     477  of the Companies Act 2006.</t>
  </si>
  <si>
    <t xml:space="preserve">     of the Companies Act 2006.</t>
  </si>
  <si>
    <t xml:space="preserve">     with respect to accounting records and the preparation of accounts.</t>
  </si>
  <si>
    <t xml:space="preserve">     subject to the small companies regime.</t>
  </si>
  <si>
    <t>Approved by the board on 25 June 2015</t>
  </si>
  <si>
    <t>A .R. BRUCE</t>
  </si>
  <si>
    <t>E. M. H. HUMPHREYS</t>
  </si>
  <si>
    <t>NOTES TO THE 2013/14 ACCOUNTS</t>
  </si>
  <si>
    <t>There has been no change to the accounting policies (valuation rules and methods of accounting) since last year.</t>
  </si>
  <si>
    <t xml:space="preserve"> NOTES TO THE 2013/14 ACCOUNTS (continued)</t>
  </si>
  <si>
    <t>The amount paid to Directors to reimburse Charity expenses</t>
  </si>
  <si>
    <t xml:space="preserve">        Other fees (for example:  advice,  consultancy, accountancy services) paid to</t>
  </si>
  <si>
    <t>Amounts due from associated      undertaking (see note 7)</t>
  </si>
  <si>
    <t xml:space="preserve">Total   </t>
  </si>
  <si>
    <t>=</t>
  </si>
  <si>
    <t>NOTES TO THE 2013/14 ACCOUNTS (continued)</t>
  </si>
  <si>
    <t>Note 9. Prior Year Adjustment</t>
  </si>
  <si>
    <t>To date, it has not been practicable to cost or value the Heritage Assets for Balance Sheet purposes.</t>
  </si>
  <si>
    <t xml:space="preserve">     ii) Huddersfield 541 was donated to the Company. Restoration Costs to date are £53,655</t>
  </si>
  <si>
    <t xml:space="preserve">     i)  Bournemouth 202 was purchased in July 1965 for £101. Restoration Costs to date are £14,300.</t>
  </si>
  <si>
    <t xml:space="preserve">     iii) Wolverhampton 654 was donated to the Company. No restoration has yet taken place.</t>
  </si>
  <si>
    <t xml:space="preserve">     iv) Belfast 168 was donated to the Company. Restoration Costs to date are £14,964</t>
  </si>
  <si>
    <t xml:space="preserve">     v) Hastings 45 was donated to the Company. Some restoration work has been undertaken and funded by</t>
  </si>
  <si>
    <t xml:space="preserve">         Hastings Borough Council estimated at £20,000.</t>
  </si>
  <si>
    <t xml:space="preserve">     It is considered unlikely that a fully-restored trolleybus would fetch more than £10,000 on the "open market".</t>
  </si>
  <si>
    <t xml:space="preserve">     ii) Harold Brearley left to the Company upon his death. Estimated nominal value £50.</t>
  </si>
  <si>
    <t xml:space="preserve">     i)  R.F.Mack purchased for a cost of £600.</t>
  </si>
  <si>
    <t xml:space="preserve">     Purchased second hand in the late 1960s. Estimated scrap value is £500.</t>
  </si>
  <si>
    <t xml:space="preserve">     Further details of the Heritage Assets can be found in the Directors' Report.</t>
  </si>
  <si>
    <t>the end of each year were:</t>
  </si>
  <si>
    <t xml:space="preserve"> a) Publications, videos and models for re-sale are valued at cost  except for Trolleybooks stock and Lledo models valued at nil.</t>
  </si>
  <si>
    <t xml:space="preserve">The following are significant matters which are not covered in other notes but need to be included to  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</si>
</sst>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_ ;\-#,##0\ 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  <numFmt numFmtId="173" formatCode="&quot;£&quot;#,##0.00"/>
    <numFmt numFmtId="174" formatCode="#,##0.0"/>
    <numFmt numFmtId="175" formatCode="_-[$£-809]* #,##0.00_-;\-[$£-809]* #,##0.00_-;_-[$£-809]* &quot;-&quot;??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Symbol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18"/>
      <name val="Trebuchet MS"/>
      <family val="2"/>
    </font>
    <font>
      <sz val="14"/>
      <name val="Arial"/>
      <family val="2"/>
    </font>
    <font>
      <sz val="12"/>
      <name val="Symbol"/>
      <family val="1"/>
    </font>
    <font>
      <sz val="12"/>
      <name val="Times New Roman"/>
      <family val="1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Calibri"/>
      <family val="2"/>
    </font>
    <font>
      <sz val="10"/>
      <name val="Tahoma"/>
      <family val="2"/>
    </font>
    <font>
      <b/>
      <i/>
      <sz val="18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sz val="18"/>
      <color indexed="8"/>
      <name val="Calibri"/>
      <family val="2"/>
    </font>
    <font>
      <i/>
      <sz val="18"/>
      <color indexed="8"/>
      <name val="Calibri"/>
      <family val="2"/>
    </font>
    <font>
      <b/>
      <sz val="18"/>
      <color indexed="8"/>
      <name val="Verdan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9"/>
      <name val="Arial"/>
      <family val="2"/>
    </font>
    <font>
      <i/>
      <sz val="10"/>
      <color indexed="8"/>
      <name val="Calibri"/>
      <family val="2"/>
    </font>
    <font>
      <b/>
      <i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i/>
      <sz val="10"/>
      <color theme="1"/>
      <name val="Calibri"/>
      <family val="2"/>
    </font>
    <font>
      <sz val="11"/>
      <color theme="1"/>
      <name val="Arial"/>
      <family val="2"/>
    </font>
    <font>
      <b/>
      <i/>
      <sz val="18"/>
      <color theme="1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1" fillId="31" borderId="7" applyNumberFormat="0" applyFont="0" applyAlignment="0" applyProtection="0"/>
    <xf numFmtId="0" fontId="75" fillId="26" borderId="8" applyNumberFormat="0" applyAlignment="0" applyProtection="0"/>
    <xf numFmtId="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5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165" fontId="1" fillId="0" borderId="0" xfId="42" applyNumberFormat="1" applyFont="1" applyAlignment="1">
      <alignment/>
    </xf>
    <xf numFmtId="165" fontId="1" fillId="0" borderId="10" xfId="42" applyNumberFormat="1" applyFont="1" applyBorder="1" applyAlignment="1">
      <alignment/>
    </xf>
    <xf numFmtId="165" fontId="1" fillId="0" borderId="11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165" fontId="29" fillId="0" borderId="0" xfId="42" applyNumberFormat="1" applyFont="1" applyAlignment="1">
      <alignment/>
    </xf>
    <xf numFmtId="165" fontId="5" fillId="0" borderId="0" xfId="42" applyNumberFormat="1" applyFont="1" applyAlignment="1">
      <alignment horizontal="center"/>
    </xf>
    <xf numFmtId="165" fontId="29" fillId="0" borderId="10" xfId="42" applyNumberFormat="1" applyFont="1" applyBorder="1" applyAlignment="1">
      <alignment/>
    </xf>
    <xf numFmtId="165" fontId="6" fillId="0" borderId="0" xfId="42" applyNumberFormat="1" applyFont="1" applyAlignment="1">
      <alignment/>
    </xf>
    <xf numFmtId="165" fontId="30" fillId="0" borderId="0" xfId="42" applyNumberFormat="1" applyFont="1" applyAlignment="1">
      <alignment/>
    </xf>
    <xf numFmtId="165" fontId="0" fillId="0" borderId="10" xfId="0" applyNumberFormat="1" applyBorder="1" applyAlignment="1">
      <alignment/>
    </xf>
    <xf numFmtId="165" fontId="1" fillId="0" borderId="12" xfId="42" applyNumberFormat="1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vertical="top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165" fontId="32" fillId="0" borderId="0" xfId="42" applyNumberFormat="1" applyFont="1" applyAlignment="1">
      <alignment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center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12" fillId="0" borderId="15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2" fillId="0" borderId="14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 applyProtection="1">
      <alignment horizontal="center" vertical="top" wrapText="1"/>
      <protection locked="0"/>
    </xf>
    <xf numFmtId="0" fontId="12" fillId="0" borderId="16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horizontal="center" vertical="top" wrapText="1"/>
      <protection locked="0"/>
    </xf>
    <xf numFmtId="0" fontId="9" fillId="0" borderId="1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7" fillId="0" borderId="0" xfId="0" applyFont="1" applyFill="1" applyAlignment="1">
      <alignment vertical="top"/>
    </xf>
    <xf numFmtId="0" fontId="9" fillId="0" borderId="0" xfId="0" applyFont="1" applyBorder="1" applyAlignment="1">
      <alignment vertical="top"/>
    </xf>
    <xf numFmtId="0" fontId="0" fillId="0" borderId="14" xfId="0" applyBorder="1" applyAlignment="1">
      <alignment/>
    </xf>
    <xf numFmtId="0" fontId="12" fillId="0" borderId="15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4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8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165" fontId="0" fillId="0" borderId="0" xfId="0" applyNumberFormat="1" applyBorder="1" applyAlignment="1">
      <alignment/>
    </xf>
    <xf numFmtId="0" fontId="12" fillId="0" borderId="0" xfId="0" applyFont="1" applyFill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 indent="1"/>
    </xf>
    <xf numFmtId="0" fontId="18" fillId="0" borderId="0" xfId="0" applyNumberFormat="1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8" fillId="0" borderId="0" xfId="0" applyFont="1" applyAlignment="1">
      <alignment vertical="center"/>
    </xf>
    <xf numFmtId="0" fontId="21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165" fontId="9" fillId="0" borderId="13" xfId="42" applyNumberFormat="1" applyFont="1" applyBorder="1" applyAlignment="1" applyProtection="1">
      <alignment vertical="top" wrapText="1"/>
      <protection locked="0"/>
    </xf>
    <xf numFmtId="165" fontId="9" fillId="0" borderId="13" xfId="42" applyNumberFormat="1" applyFont="1" applyBorder="1" applyAlignment="1" applyProtection="1">
      <alignment horizontal="left" vertical="top" wrapText="1"/>
      <protection locked="0"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1" fillId="0" borderId="18" xfId="42" applyNumberFormat="1" applyFont="1" applyBorder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43" fontId="1" fillId="0" borderId="0" xfId="42" applyFont="1" applyAlignment="1">
      <alignment/>
    </xf>
    <xf numFmtId="165" fontId="0" fillId="0" borderId="0" xfId="0" applyNumberFormat="1" applyAlignment="1" applyProtection="1">
      <alignment/>
      <protection locked="0"/>
    </xf>
    <xf numFmtId="15" fontId="4" fillId="0" borderId="0" xfId="0" applyNumberFormat="1" applyFont="1" applyAlignment="1">
      <alignment/>
    </xf>
    <xf numFmtId="0" fontId="38" fillId="0" borderId="0" xfId="0" applyFont="1" applyFill="1" applyAlignment="1">
      <alignment vertical="top"/>
    </xf>
    <xf numFmtId="15" fontId="4" fillId="32" borderId="0" xfId="0" applyNumberFormat="1" applyFont="1" applyFill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165" fontId="1" fillId="0" borderId="22" xfId="42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165" fontId="1" fillId="0" borderId="0" xfId="42" applyNumberFormat="1" applyFont="1" applyFill="1" applyBorder="1" applyAlignment="1">
      <alignment/>
    </xf>
    <xf numFmtId="165" fontId="1" fillId="0" borderId="23" xfId="42" applyNumberFormat="1" applyFont="1" applyFill="1" applyBorder="1" applyAlignment="1">
      <alignment/>
    </xf>
    <xf numFmtId="165" fontId="0" fillId="0" borderId="23" xfId="0" applyNumberFormat="1" applyFill="1" applyBorder="1" applyAlignment="1">
      <alignment/>
    </xf>
    <xf numFmtId="165" fontId="1" fillId="0" borderId="10" xfId="42" applyNumberFormat="1" applyFont="1" applyFill="1" applyBorder="1" applyAlignment="1">
      <alignment/>
    </xf>
    <xf numFmtId="165" fontId="1" fillId="0" borderId="24" xfId="42" applyNumberFormat="1" applyFont="1" applyFill="1" applyBorder="1" applyAlignment="1">
      <alignment/>
    </xf>
    <xf numFmtId="165" fontId="1" fillId="0" borderId="25" xfId="42" applyNumberFormat="1" applyFont="1" applyFill="1" applyBorder="1" applyAlignment="1">
      <alignment/>
    </xf>
    <xf numFmtId="165" fontId="1" fillId="0" borderId="11" xfId="42" applyNumberFormat="1" applyFont="1" applyFill="1" applyBorder="1" applyAlignment="1">
      <alignment/>
    </xf>
    <xf numFmtId="165" fontId="1" fillId="0" borderId="25" xfId="42" applyNumberFormat="1" applyFont="1" applyFill="1" applyBorder="1" applyAlignment="1">
      <alignment/>
    </xf>
    <xf numFmtId="165" fontId="1" fillId="0" borderId="22" xfId="42" applyNumberFormat="1" applyFon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1" fillId="0" borderId="26" xfId="42" applyNumberFormat="1" applyFont="1" applyFill="1" applyBorder="1" applyAlignment="1">
      <alignment/>
    </xf>
    <xf numFmtId="165" fontId="1" fillId="0" borderId="16" xfId="42" applyNumberFormat="1" applyFont="1" applyFill="1" applyBorder="1" applyAlignment="1">
      <alignment/>
    </xf>
    <xf numFmtId="165" fontId="0" fillId="0" borderId="22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1" fillId="0" borderId="12" xfId="42" applyNumberFormat="1" applyFont="1" applyFill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165" fontId="0" fillId="0" borderId="27" xfId="0" applyNumberFormat="1" applyFill="1" applyBorder="1" applyAlignment="1">
      <alignment/>
    </xf>
    <xf numFmtId="165" fontId="0" fillId="0" borderId="28" xfId="0" applyNumberFormat="1" applyFill="1" applyBorder="1" applyAlignment="1">
      <alignment/>
    </xf>
    <xf numFmtId="165" fontId="0" fillId="0" borderId="29" xfId="0" applyNumberFormat="1" applyFill="1" applyBorder="1" applyAlignment="1">
      <alignment/>
    </xf>
    <xf numFmtId="165" fontId="0" fillId="0" borderId="30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9" fillId="33" borderId="13" xfId="42" applyNumberFormat="1" applyFont="1" applyFill="1" applyBorder="1" applyAlignment="1" applyProtection="1">
      <alignment horizontal="left" vertical="top" wrapText="1"/>
      <protection locked="0"/>
    </xf>
    <xf numFmtId="165" fontId="9" fillId="33" borderId="31" xfId="42" applyNumberFormat="1" applyFont="1" applyFill="1" applyBorder="1" applyAlignment="1" applyProtection="1">
      <alignment vertical="top" wrapText="1"/>
      <protection/>
    </xf>
    <xf numFmtId="0" fontId="12" fillId="0" borderId="32" xfId="0" applyFont="1" applyBorder="1" applyAlignment="1" applyProtection="1">
      <alignment horizontal="center" vertical="top" wrapText="1"/>
      <protection locked="0"/>
    </xf>
    <xf numFmtId="0" fontId="12" fillId="0" borderId="33" xfId="0" applyFont="1" applyBorder="1" applyAlignment="1" applyProtection="1">
      <alignment horizontal="center" vertical="top" wrapText="1"/>
      <protection locked="0"/>
    </xf>
    <xf numFmtId="0" fontId="12" fillId="0" borderId="34" xfId="0" applyFont="1" applyBorder="1" applyAlignment="1" applyProtection="1">
      <alignment horizontal="center" vertical="top" wrapText="1"/>
      <protection locked="0"/>
    </xf>
    <xf numFmtId="0" fontId="12" fillId="0" borderId="35" xfId="0" applyFont="1" applyBorder="1" applyAlignment="1" applyProtection="1">
      <alignment horizontal="center" vertical="top" wrapText="1"/>
      <protection locked="0"/>
    </xf>
    <xf numFmtId="41" fontId="9" fillId="33" borderId="34" xfId="42" applyNumberFormat="1" applyFont="1" applyFill="1" applyBorder="1" applyAlignment="1" applyProtection="1">
      <alignment wrapText="1"/>
      <protection locked="0"/>
    </xf>
    <xf numFmtId="41" fontId="9" fillId="33" borderId="36" xfId="42" applyNumberFormat="1" applyFont="1" applyFill="1" applyBorder="1" applyAlignment="1" applyProtection="1">
      <alignment wrapText="1"/>
      <protection locked="0"/>
    </xf>
    <xf numFmtId="41" fontId="9" fillId="33" borderId="32" xfId="42" applyNumberFormat="1" applyFont="1" applyFill="1" applyBorder="1" applyAlignment="1" applyProtection="1">
      <alignment wrapText="1"/>
      <protection locked="0"/>
    </xf>
    <xf numFmtId="165" fontId="9" fillId="0" borderId="36" xfId="42" applyNumberFormat="1" applyFont="1" applyBorder="1" applyAlignment="1" applyProtection="1">
      <alignment horizontal="left" vertical="top" wrapText="1"/>
      <protection locked="0"/>
    </xf>
    <xf numFmtId="165" fontId="9" fillId="0" borderId="37" xfId="42" applyNumberFormat="1" applyFont="1" applyBorder="1" applyAlignment="1" applyProtection="1">
      <alignment vertical="top" wrapText="1"/>
      <protection locked="0"/>
    </xf>
    <xf numFmtId="165" fontId="9" fillId="33" borderId="36" xfId="42" applyNumberFormat="1" applyFont="1" applyFill="1" applyBorder="1" applyAlignment="1" applyProtection="1">
      <alignment horizontal="left" vertical="top" wrapText="1"/>
      <protection locked="0"/>
    </xf>
    <xf numFmtId="165" fontId="9" fillId="33" borderId="38" xfId="42" applyNumberFormat="1" applyFont="1" applyFill="1" applyBorder="1" applyAlignment="1" applyProtection="1">
      <alignment vertical="top" wrapText="1"/>
      <protection/>
    </xf>
    <xf numFmtId="0" fontId="12" fillId="0" borderId="39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36" xfId="0" applyFont="1" applyBorder="1" applyAlignment="1">
      <alignment vertical="top" wrapText="1"/>
    </xf>
    <xf numFmtId="0" fontId="12" fillId="0" borderId="38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2" fillId="0" borderId="42" xfId="0" applyFont="1" applyBorder="1" applyAlignment="1">
      <alignment horizontal="center" wrapText="1"/>
    </xf>
    <xf numFmtId="0" fontId="0" fillId="0" borderId="43" xfId="0" applyBorder="1" applyAlignment="1">
      <alignment/>
    </xf>
    <xf numFmtId="3" fontId="1" fillId="0" borderId="44" xfId="42" applyNumberFormat="1" applyFont="1" applyFill="1" applyBorder="1" applyAlignment="1">
      <alignment horizontal="center"/>
    </xf>
    <xf numFmtId="0" fontId="12" fillId="0" borderId="44" xfId="0" applyFont="1" applyBorder="1" applyAlignment="1">
      <alignment horizontal="center" wrapText="1"/>
    </xf>
    <xf numFmtId="0" fontId="33" fillId="0" borderId="0" xfId="0" applyFont="1" applyAlignment="1">
      <alignment/>
    </xf>
    <xf numFmtId="0" fontId="12" fillId="0" borderId="14" xfId="0" applyFont="1" applyBorder="1" applyAlignment="1" applyProtection="1">
      <alignment horizontal="left" wrapText="1"/>
      <protection locked="0"/>
    </xf>
    <xf numFmtId="0" fontId="9" fillId="0" borderId="15" xfId="0" applyFont="1" applyBorder="1" applyAlignment="1" applyProtection="1">
      <alignment horizontal="center" wrapText="1"/>
      <protection locked="0"/>
    </xf>
    <xf numFmtId="0" fontId="24" fillId="0" borderId="45" xfId="0" applyFont="1" applyBorder="1" applyAlignment="1" applyProtection="1">
      <alignment/>
      <protection locked="0"/>
    </xf>
    <xf numFmtId="0" fontId="12" fillId="0" borderId="14" xfId="0" applyFont="1" applyFill="1" applyBorder="1" applyAlignment="1" applyProtection="1">
      <alignment horizontal="center" wrapText="1"/>
      <protection locked="0"/>
    </xf>
    <xf numFmtId="165" fontId="9" fillId="0" borderId="46" xfId="42" applyNumberFormat="1" applyFont="1" applyFill="1" applyBorder="1" applyAlignment="1" applyProtection="1">
      <alignment horizontal="right" wrapText="1"/>
      <protection locked="0"/>
    </xf>
    <xf numFmtId="0" fontId="33" fillId="0" borderId="0" xfId="0" applyFont="1" applyAlignment="1">
      <alignment/>
    </xf>
    <xf numFmtId="165" fontId="9" fillId="0" borderId="15" xfId="42" applyNumberFormat="1" applyFont="1" applyFill="1" applyBorder="1" applyAlignment="1" applyProtection="1">
      <alignment horizontal="right" wrapText="1"/>
      <protection locked="0"/>
    </xf>
    <xf numFmtId="165" fontId="9" fillId="0" borderId="47" xfId="42" applyNumberFormat="1" applyFont="1" applyFill="1" applyBorder="1" applyAlignment="1" applyProtection="1">
      <alignment horizontal="right" wrapText="1"/>
      <protection locked="0"/>
    </xf>
    <xf numFmtId="165" fontId="9" fillId="0" borderId="13" xfId="42" applyNumberFormat="1" applyFont="1" applyFill="1" applyBorder="1" applyAlignment="1" applyProtection="1">
      <alignment horizontal="right" wrapText="1"/>
      <protection locked="0"/>
    </xf>
    <xf numFmtId="165" fontId="9" fillId="0" borderId="48" xfId="42" applyNumberFormat="1" applyFont="1" applyFill="1" applyBorder="1" applyAlignment="1" applyProtection="1">
      <alignment horizontal="right" wrapText="1"/>
      <protection locked="0"/>
    </xf>
    <xf numFmtId="0" fontId="0" fillId="0" borderId="13" xfId="0" applyBorder="1" applyAlignment="1">
      <alignment horizontal="center" vertical="top"/>
    </xf>
    <xf numFmtId="0" fontId="33" fillId="0" borderId="0" xfId="0" applyFont="1" applyFill="1" applyAlignment="1">
      <alignment/>
    </xf>
    <xf numFmtId="0" fontId="0" fillId="0" borderId="0" xfId="0" applyFill="1" applyAlignment="1">
      <alignment/>
    </xf>
    <xf numFmtId="165" fontId="29" fillId="0" borderId="0" xfId="42" applyNumberFormat="1" applyFont="1" applyFill="1" applyAlignment="1">
      <alignment/>
    </xf>
    <xf numFmtId="165" fontId="1" fillId="0" borderId="0" xfId="42" applyNumberFormat="1" applyFont="1" applyFill="1" applyAlignment="1">
      <alignment/>
    </xf>
    <xf numFmtId="43" fontId="37" fillId="0" borderId="0" xfId="42" applyFont="1" applyFill="1" applyAlignment="1">
      <alignment/>
    </xf>
    <xf numFmtId="165" fontId="0" fillId="0" borderId="0" xfId="0" applyNumberFormat="1" applyFill="1" applyAlignment="1">
      <alignment/>
    </xf>
    <xf numFmtId="165" fontId="1" fillId="0" borderId="49" xfId="42" applyNumberFormat="1" applyFont="1" applyFill="1" applyBorder="1" applyAlignment="1">
      <alignment/>
    </xf>
    <xf numFmtId="165" fontId="1" fillId="0" borderId="18" xfId="42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23" xfId="0" applyBorder="1" applyAlignment="1">
      <alignment/>
    </xf>
    <xf numFmtId="165" fontId="0" fillId="0" borderId="50" xfId="42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 horizontal="center"/>
    </xf>
    <xf numFmtId="0" fontId="79" fillId="0" borderId="0" xfId="0" applyFont="1" applyAlignment="1">
      <alignment/>
    </xf>
    <xf numFmtId="0" fontId="33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12" fillId="0" borderId="51" xfId="0" applyFont="1" applyBorder="1" applyAlignment="1" applyProtection="1">
      <alignment horizontal="center" vertical="top" wrapText="1"/>
      <protection locked="0"/>
    </xf>
    <xf numFmtId="0" fontId="12" fillId="0" borderId="48" xfId="0" applyFont="1" applyBorder="1" applyAlignment="1" applyProtection="1">
      <alignment horizontal="center" vertical="top" wrapText="1"/>
      <protection locked="0"/>
    </xf>
    <xf numFmtId="0" fontId="12" fillId="0" borderId="52" xfId="0" applyFont="1" applyBorder="1" applyAlignment="1" applyProtection="1">
      <alignment horizontal="center" vertical="top" wrapText="1"/>
      <protection locked="0"/>
    </xf>
    <xf numFmtId="165" fontId="0" fillId="0" borderId="18" xfId="0" applyNumberForma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1" fillId="0" borderId="0" xfId="42" applyNumberFormat="1" applyFont="1" applyBorder="1" applyAlignment="1">
      <alignment/>
    </xf>
    <xf numFmtId="0" fontId="1" fillId="0" borderId="0" xfId="42" applyNumberFormat="1" applyFont="1" applyAlignment="1">
      <alignment/>
    </xf>
    <xf numFmtId="0" fontId="80" fillId="0" borderId="0" xfId="0" applyFont="1" applyAlignment="1">
      <alignment/>
    </xf>
    <xf numFmtId="165" fontId="1" fillId="0" borderId="45" xfId="42" applyNumberFormat="1" applyFont="1" applyFill="1" applyBorder="1" applyAlignment="1">
      <alignment/>
    </xf>
    <xf numFmtId="165" fontId="0" fillId="0" borderId="53" xfId="0" applyNumberFormat="1" applyFill="1" applyBorder="1" applyAlignment="1">
      <alignment/>
    </xf>
    <xf numFmtId="0" fontId="0" fillId="0" borderId="0" xfId="0" applyAlignment="1">
      <alignment horizontal="center"/>
    </xf>
    <xf numFmtId="43" fontId="1" fillId="0" borderId="0" xfId="42" applyFont="1" applyFill="1" applyBorder="1" applyAlignment="1">
      <alignment/>
    </xf>
    <xf numFmtId="41" fontId="9" fillId="33" borderId="13" xfId="42" applyNumberFormat="1" applyFont="1" applyFill="1" applyBorder="1" applyAlignment="1">
      <alignment horizontal="right" wrapText="1"/>
    </xf>
    <xf numFmtId="41" fontId="9" fillId="33" borderId="31" xfId="42" applyNumberFormat="1" applyFont="1" applyFill="1" applyBorder="1" applyAlignment="1">
      <alignment horizontal="right" vertical="top" wrapText="1"/>
    </xf>
    <xf numFmtId="41" fontId="9" fillId="0" borderId="38" xfId="42" applyNumberFormat="1" applyFont="1" applyFill="1" applyBorder="1" applyAlignment="1" applyProtection="1">
      <alignment horizontal="left" wrapText="1"/>
      <protection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center" vertical="top" wrapText="1"/>
      <protection locked="0"/>
    </xf>
    <xf numFmtId="0" fontId="12" fillId="0" borderId="48" xfId="0" applyFont="1" applyBorder="1" applyAlignment="1" applyProtection="1">
      <alignment horizontal="left" vertical="top" wrapText="1"/>
      <protection locked="0"/>
    </xf>
    <xf numFmtId="41" fontId="12" fillId="33" borderId="14" xfId="42" applyNumberFormat="1" applyFont="1" applyFill="1" applyBorder="1" applyAlignment="1" applyProtection="1">
      <alignment wrapText="1"/>
      <protection locked="0"/>
    </xf>
    <xf numFmtId="41" fontId="12" fillId="33" borderId="35" xfId="42" applyNumberFormat="1" applyFont="1" applyFill="1" applyBorder="1" applyAlignment="1" applyProtection="1">
      <alignment wrapText="1"/>
      <protection locked="0"/>
    </xf>
    <xf numFmtId="41" fontId="9" fillId="33" borderId="13" xfId="42" applyNumberFormat="1" applyFont="1" applyFill="1" applyBorder="1" applyAlignment="1" applyProtection="1">
      <alignment wrapText="1"/>
      <protection locked="0"/>
    </xf>
    <xf numFmtId="41" fontId="9" fillId="33" borderId="37" xfId="42" applyNumberFormat="1" applyFont="1" applyFill="1" applyBorder="1" applyAlignment="1" applyProtection="1">
      <alignment wrapText="1"/>
      <protection locked="0"/>
    </xf>
    <xf numFmtId="41" fontId="9" fillId="33" borderId="15" xfId="42" applyNumberFormat="1" applyFont="1" applyFill="1" applyBorder="1" applyAlignment="1" applyProtection="1">
      <alignment wrapText="1"/>
      <protection locked="0"/>
    </xf>
    <xf numFmtId="41" fontId="9" fillId="33" borderId="33" xfId="42" applyNumberFormat="1" applyFont="1" applyFill="1" applyBorder="1" applyAlignment="1" applyProtection="1">
      <alignment wrapText="1"/>
      <protection locked="0"/>
    </xf>
    <xf numFmtId="0" fontId="9" fillId="33" borderId="36" xfId="0" applyFont="1" applyFill="1" applyBorder="1" applyAlignment="1">
      <alignment horizontal="right" wrapText="1"/>
    </xf>
    <xf numFmtId="0" fontId="9" fillId="33" borderId="37" xfId="0" applyFont="1" applyFill="1" applyBorder="1" applyAlignment="1">
      <alignment horizontal="right" wrapText="1"/>
    </xf>
    <xf numFmtId="165" fontId="9" fillId="0" borderId="54" xfId="42" applyNumberFormat="1" applyFont="1" applyFill="1" applyBorder="1" applyAlignment="1" applyProtection="1">
      <alignment horizontal="right" wrapText="1"/>
      <protection locked="0"/>
    </xf>
    <xf numFmtId="165" fontId="9" fillId="0" borderId="50" xfId="42" applyNumberFormat="1" applyFont="1" applyFill="1" applyBorder="1" applyAlignment="1" applyProtection="1">
      <alignment horizontal="right" wrapText="1"/>
      <protection locked="0"/>
    </xf>
    <xf numFmtId="165" fontId="9" fillId="0" borderId="55" xfId="42" applyNumberFormat="1" applyFont="1" applyFill="1" applyBorder="1" applyAlignment="1" applyProtection="1">
      <alignment horizontal="right" wrapText="1"/>
      <protection locked="0"/>
    </xf>
    <xf numFmtId="166" fontId="1" fillId="0" borderId="0" xfId="42" applyNumberFormat="1" applyFont="1" applyFill="1" applyBorder="1" applyAlignment="1">
      <alignment/>
    </xf>
    <xf numFmtId="41" fontId="9" fillId="0" borderId="36" xfId="42" applyNumberFormat="1" applyFont="1" applyFill="1" applyBorder="1" applyAlignment="1" applyProtection="1">
      <alignment wrapText="1"/>
      <protection locked="0"/>
    </xf>
    <xf numFmtId="41" fontId="9" fillId="0" borderId="32" xfId="42" applyNumberFormat="1" applyFont="1" applyFill="1" applyBorder="1" applyAlignment="1" applyProtection="1">
      <alignment wrapText="1"/>
      <protection locked="0"/>
    </xf>
    <xf numFmtId="165" fontId="9" fillId="0" borderId="13" xfId="42" applyNumberFormat="1" applyFont="1" applyFill="1" applyBorder="1" applyAlignment="1" applyProtection="1">
      <alignment horizontal="left" vertical="top" wrapText="1"/>
      <protection locked="0"/>
    </xf>
    <xf numFmtId="165" fontId="9" fillId="0" borderId="31" xfId="42" applyNumberFormat="1" applyFont="1" applyFill="1" applyBorder="1" applyAlignment="1" applyProtection="1">
      <alignment vertical="top" wrapText="1"/>
      <protection/>
    </xf>
    <xf numFmtId="0" fontId="12" fillId="0" borderId="56" xfId="0" applyFont="1" applyBorder="1" applyAlignment="1">
      <alignment horizontal="center" vertical="center" wrapText="1"/>
    </xf>
    <xf numFmtId="3" fontId="33" fillId="33" borderId="57" xfId="0" applyNumberFormat="1" applyFont="1" applyFill="1" applyBorder="1" applyAlignment="1">
      <alignment/>
    </xf>
    <xf numFmtId="173" fontId="33" fillId="33" borderId="57" xfId="0" applyNumberFormat="1" applyFont="1" applyFill="1" applyBorder="1" applyAlignment="1">
      <alignment/>
    </xf>
    <xf numFmtId="173" fontId="33" fillId="0" borderId="58" xfId="0" applyNumberFormat="1" applyFont="1" applyFill="1" applyBorder="1" applyAlignment="1">
      <alignment/>
    </xf>
    <xf numFmtId="173" fontId="33" fillId="0" borderId="43" xfId="0" applyNumberFormat="1" applyFont="1" applyFill="1" applyBorder="1" applyAlignment="1">
      <alignment/>
    </xf>
    <xf numFmtId="173" fontId="33" fillId="0" borderId="59" xfId="0" applyNumberFormat="1" applyFont="1" applyFill="1" applyBorder="1" applyAlignment="1">
      <alignment/>
    </xf>
    <xf numFmtId="173" fontId="9" fillId="0" borderId="60" xfId="0" applyNumberFormat="1" applyFont="1" applyFill="1" applyBorder="1" applyAlignment="1">
      <alignment horizontal="right" vertical="center" wrapText="1"/>
    </xf>
    <xf numFmtId="173" fontId="33" fillId="33" borderId="58" xfId="0" applyNumberFormat="1" applyFont="1" applyFill="1" applyBorder="1" applyAlignment="1">
      <alignment/>
    </xf>
    <xf numFmtId="173" fontId="33" fillId="33" borderId="43" xfId="0" applyNumberFormat="1" applyFont="1" applyFill="1" applyBorder="1" applyAlignment="1">
      <alignment/>
    </xf>
    <xf numFmtId="173" fontId="33" fillId="33" borderId="59" xfId="0" applyNumberFormat="1" applyFont="1" applyFill="1" applyBorder="1" applyAlignment="1">
      <alignment/>
    </xf>
    <xf numFmtId="173" fontId="9" fillId="33" borderId="60" xfId="0" applyNumberFormat="1" applyFont="1" applyFill="1" applyBorder="1" applyAlignment="1">
      <alignment horizontal="right" vertical="center" wrapText="1"/>
    </xf>
    <xf numFmtId="0" fontId="12" fillId="0" borderId="0" xfId="0" applyFont="1" applyAlignment="1" applyProtection="1">
      <alignment horizontal="left" wrapText="1"/>
      <protection locked="0"/>
    </xf>
    <xf numFmtId="41" fontId="81" fillId="0" borderId="61" xfId="0" applyNumberFormat="1" applyFont="1" applyBorder="1" applyAlignment="1">
      <alignment/>
    </xf>
    <xf numFmtId="0" fontId="0" fillId="0" borderId="0" xfId="0" applyAlignment="1">
      <alignment horizontal="center"/>
    </xf>
    <xf numFmtId="0" fontId="38" fillId="0" borderId="0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8" fillId="0" borderId="0" xfId="0" applyFont="1" applyFill="1" applyAlignment="1">
      <alignment vertical="top" wrapText="1"/>
    </xf>
    <xf numFmtId="0" fontId="40" fillId="0" borderId="0" xfId="0" applyFont="1" applyFill="1" applyAlignment="1">
      <alignment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45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2" fillId="0" borderId="62" xfId="0" applyFont="1" applyBorder="1" applyAlignment="1" applyProtection="1">
      <alignment horizontal="center" vertical="center" wrapText="1"/>
      <protection locked="0"/>
    </xf>
    <xf numFmtId="0" fontId="12" fillId="0" borderId="63" xfId="0" applyFont="1" applyBorder="1" applyAlignment="1" applyProtection="1">
      <alignment horizontal="center" vertical="center" wrapText="1"/>
      <protection locked="0"/>
    </xf>
    <xf numFmtId="0" fontId="12" fillId="0" borderId="64" xfId="0" applyFont="1" applyBorder="1" applyAlignment="1" applyProtection="1">
      <alignment horizontal="center" vertical="center" wrapText="1"/>
      <protection locked="0"/>
    </xf>
    <xf numFmtId="0" fontId="12" fillId="0" borderId="65" xfId="0" applyFont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38" fillId="0" borderId="0" xfId="0" applyFont="1" applyAlignment="1">
      <alignment vertical="center"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2" fillId="0" borderId="15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3" xfId="0" applyFont="1" applyBorder="1" applyAlignment="1" applyProtection="1">
      <alignment vertical="center" wrapText="1"/>
      <protection locked="0"/>
    </xf>
    <xf numFmtId="0" fontId="12" fillId="0" borderId="17" xfId="0" applyFont="1" applyBorder="1" applyAlignment="1" applyProtection="1">
      <alignment vertical="top" wrapText="1"/>
      <protection locked="0"/>
    </xf>
    <xf numFmtId="0" fontId="12" fillId="0" borderId="10" xfId="0" applyFont="1" applyBorder="1" applyAlignment="1" applyProtection="1">
      <alignment vertical="top" wrapText="1"/>
      <protection locked="0"/>
    </xf>
    <xf numFmtId="0" fontId="12" fillId="0" borderId="66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vertical="top"/>
    </xf>
    <xf numFmtId="0" fontId="33" fillId="0" borderId="0" xfId="0" applyFont="1" applyAlignment="1">
      <alignment/>
    </xf>
    <xf numFmtId="0" fontId="12" fillId="0" borderId="39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17" xfId="0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33" fillId="0" borderId="0" xfId="0" applyFont="1" applyAlignment="1">
      <alignment wrapText="1"/>
    </xf>
    <xf numFmtId="0" fontId="38" fillId="0" borderId="0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9" fillId="0" borderId="0" xfId="0" applyFont="1" applyBorder="1" applyAlignment="1">
      <alignment vertical="top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8" fillId="0" borderId="0" xfId="0" applyFont="1" applyAlignment="1">
      <alignment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13" xfId="0" applyFont="1" applyBorder="1" applyAlignment="1" applyProtection="1">
      <alignment horizontal="left" wrapText="1"/>
      <protection locked="0"/>
    </xf>
    <xf numFmtId="0" fontId="12" fillId="0" borderId="17" xfId="0" applyFont="1" applyBorder="1" applyAlignment="1" applyProtection="1">
      <alignment horizontal="left" wrapText="1"/>
      <protection locked="0"/>
    </xf>
    <xf numFmtId="165" fontId="9" fillId="0" borderId="48" xfId="42" applyNumberFormat="1" applyFont="1" applyFill="1" applyBorder="1" applyAlignment="1" applyProtection="1">
      <alignment horizontal="right" wrapText="1"/>
      <protection/>
    </xf>
    <xf numFmtId="165" fontId="9" fillId="0" borderId="17" xfId="42" applyNumberFormat="1" applyFont="1" applyFill="1" applyBorder="1" applyAlignment="1" applyProtection="1">
      <alignment horizontal="right" wrapText="1"/>
      <protection locked="0"/>
    </xf>
    <xf numFmtId="41" fontId="9" fillId="0" borderId="13" xfId="42" applyNumberFormat="1" applyFont="1" applyFill="1" applyBorder="1" applyAlignment="1" applyProtection="1">
      <alignment horizontal="right" wrapText="1"/>
      <protection locked="0"/>
    </xf>
    <xf numFmtId="165" fontId="9" fillId="0" borderId="13" xfId="42" applyNumberFormat="1" applyFont="1" applyFill="1" applyBorder="1" applyAlignment="1" applyProtection="1">
      <alignment horizontal="right" wrapText="1"/>
      <protection/>
    </xf>
    <xf numFmtId="41" fontId="1" fillId="0" borderId="13" xfId="42" applyNumberFormat="1" applyFont="1" applyFill="1" applyBorder="1" applyAlignment="1">
      <alignment horizontal="right"/>
    </xf>
    <xf numFmtId="165" fontId="9" fillId="0" borderId="15" xfId="42" applyNumberFormat="1" applyFont="1" applyFill="1" applyBorder="1" applyAlignment="1" applyProtection="1">
      <alignment horizontal="right" wrapText="1"/>
      <protection/>
    </xf>
    <xf numFmtId="165" fontId="1" fillId="0" borderId="68" xfId="42" applyNumberFormat="1" applyFont="1" applyFill="1" applyBorder="1" applyAlignment="1">
      <alignment horizontal="right"/>
    </xf>
    <xf numFmtId="41" fontId="9" fillId="0" borderId="48" xfId="42" applyNumberFormat="1" applyFont="1" applyFill="1" applyBorder="1" applyAlignment="1" applyProtection="1">
      <alignment horizontal="right" wrapText="1"/>
      <protection locked="0"/>
    </xf>
    <xf numFmtId="41" fontId="33" fillId="0" borderId="0" xfId="42" applyNumberFormat="1" applyFont="1" applyFill="1" applyBorder="1" applyAlignment="1">
      <alignment horizontal="right"/>
    </xf>
    <xf numFmtId="165" fontId="9" fillId="0" borderId="69" xfId="42" applyNumberFormat="1" applyFont="1" applyFill="1" applyBorder="1" applyAlignment="1" applyProtection="1">
      <alignment horizontal="right" wrapText="1"/>
      <protection locked="0"/>
    </xf>
    <xf numFmtId="165" fontId="1" fillId="0" borderId="70" xfId="42" applyNumberFormat="1" applyFont="1" applyFill="1" applyBorder="1" applyAlignment="1">
      <alignment horizontal="right"/>
    </xf>
    <xf numFmtId="165" fontId="9" fillId="0" borderId="71" xfId="42" applyNumberFormat="1" applyFont="1" applyFill="1" applyBorder="1" applyAlignment="1" applyProtection="1">
      <alignment horizontal="right" wrapText="1"/>
      <protection/>
    </xf>
    <xf numFmtId="165" fontId="0" fillId="0" borderId="0" xfId="42" applyNumberFormat="1" applyFont="1" applyFill="1" applyAlignment="1">
      <alignment horizontal="right"/>
    </xf>
    <xf numFmtId="41" fontId="81" fillId="0" borderId="13" xfId="42" applyNumberFormat="1" applyFont="1" applyFill="1" applyBorder="1" applyAlignment="1">
      <alignment horizontal="right"/>
    </xf>
    <xf numFmtId="165" fontId="9" fillId="0" borderId="66" xfId="42" applyNumberFormat="1" applyFont="1" applyFill="1" applyBorder="1" applyAlignment="1" applyProtection="1">
      <alignment horizontal="right" wrapText="1"/>
      <protection/>
    </xf>
    <xf numFmtId="165" fontId="9" fillId="0" borderId="50" xfId="42" applyNumberFormat="1" applyFont="1" applyFill="1" applyBorder="1" applyAlignment="1" applyProtection="1">
      <alignment horizontal="right" wrapText="1"/>
      <protection/>
    </xf>
    <xf numFmtId="166" fontId="9" fillId="0" borderId="50" xfId="42" applyNumberFormat="1" applyFont="1" applyFill="1" applyBorder="1" applyAlignment="1" applyProtection="1">
      <alignment horizontal="right" wrapText="1"/>
      <protection/>
    </xf>
    <xf numFmtId="41" fontId="9" fillId="0" borderId="46" xfId="42" applyNumberFormat="1" applyFont="1" applyFill="1" applyBorder="1" applyAlignment="1" applyProtection="1">
      <alignment horizontal="right" wrapText="1"/>
      <protection locked="0"/>
    </xf>
    <xf numFmtId="165" fontId="9" fillId="0" borderId="46" xfId="42" applyNumberFormat="1" applyFont="1" applyFill="1" applyBorder="1" applyAlignment="1" applyProtection="1">
      <alignment horizontal="right" wrapText="1"/>
      <protection/>
    </xf>
    <xf numFmtId="0" fontId="82" fillId="0" borderId="0" xfId="0" applyFont="1" applyFill="1" applyAlignment="1">
      <alignment/>
    </xf>
    <xf numFmtId="0" fontId="8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77"/>
  <sheetViews>
    <sheetView zoomScalePageLayoutView="0" workbookViewId="0" topLeftCell="A4">
      <pane ySplit="11" topLeftCell="A57" activePane="bottomLeft" state="frozen"/>
      <selection pane="topLeft" activeCell="A4" sqref="A4"/>
      <selection pane="bottomLeft" activeCell="B18" sqref="B18"/>
    </sheetView>
  </sheetViews>
  <sheetFormatPr defaultColWidth="9.140625" defaultRowHeight="15"/>
  <cols>
    <col min="2" max="2" width="4.00390625" style="0" customWidth="1"/>
    <col min="3" max="3" width="5.00390625" style="0" customWidth="1"/>
    <col min="4" max="4" width="62.28125" style="0" customWidth="1"/>
    <col min="5" max="5" width="9.421875" style="2" customWidth="1"/>
    <col min="6" max="6" width="12.00390625" style="0" bestFit="1" customWidth="1"/>
    <col min="7" max="7" width="14.00390625" style="0" bestFit="1" customWidth="1"/>
    <col min="8" max="8" width="10.28125" style="0" customWidth="1"/>
    <col min="9" max="9" width="9.57421875" style="0" customWidth="1"/>
    <col min="10" max="12" width="9.140625" style="0" hidden="1" customWidth="1"/>
    <col min="13" max="14" width="9.28125" style="0" hidden="1" customWidth="1"/>
    <col min="15" max="15" width="10.421875" style="0" hidden="1" customWidth="1"/>
    <col min="16" max="16" width="9.140625" style="0" hidden="1" customWidth="1"/>
    <col min="17" max="18" width="9.57421875" style="0" hidden="1" customWidth="1"/>
    <col min="19" max="19" width="0" style="0" hidden="1" customWidth="1"/>
  </cols>
  <sheetData>
    <row r="3" spans="2:10" ht="15">
      <c r="B3" s="259" t="s">
        <v>0</v>
      </c>
      <c r="C3" s="260"/>
      <c r="D3" s="260"/>
      <c r="E3" s="260"/>
      <c r="F3" s="260"/>
      <c r="G3" s="260"/>
      <c r="H3" s="260"/>
      <c r="I3" s="260"/>
      <c r="J3" s="1"/>
    </row>
    <row r="4" spans="6:10" ht="15">
      <c r="F4" s="108"/>
      <c r="G4" s="108" t="s">
        <v>156</v>
      </c>
      <c r="H4" s="6"/>
      <c r="I4" s="6"/>
      <c r="J4" s="1"/>
    </row>
    <row r="5" spans="5:10" ht="15">
      <c r="E5"/>
      <c r="G5" s="17"/>
      <c r="H5" s="6"/>
      <c r="I5" s="6"/>
      <c r="J5" s="1"/>
    </row>
    <row r="6" spans="2:10" ht="15">
      <c r="B6" s="259" t="s">
        <v>166</v>
      </c>
      <c r="C6" s="262"/>
      <c r="D6" s="262"/>
      <c r="E6" s="262"/>
      <c r="F6" s="262"/>
      <c r="G6" s="262"/>
      <c r="H6" s="2"/>
      <c r="I6" s="2"/>
      <c r="J6" s="1"/>
    </row>
    <row r="7" spans="2:10" ht="15">
      <c r="B7" s="259" t="s">
        <v>1</v>
      </c>
      <c r="C7" s="260"/>
      <c r="D7" s="260"/>
      <c r="E7" s="260"/>
      <c r="F7" s="260"/>
      <c r="G7" s="260"/>
      <c r="H7" s="260"/>
      <c r="I7" s="260"/>
      <c r="J7" s="1"/>
    </row>
    <row r="8" spans="4:8" ht="15">
      <c r="D8" s="2"/>
      <c r="H8" s="191"/>
    </row>
    <row r="9" spans="2:10" ht="15">
      <c r="B9" s="259" t="s">
        <v>245</v>
      </c>
      <c r="C9" s="260"/>
      <c r="D9" s="260"/>
      <c r="E9" s="260"/>
      <c r="F9" s="260"/>
      <c r="G9" s="260"/>
      <c r="H9" s="260"/>
      <c r="I9" s="260"/>
      <c r="J9" s="1"/>
    </row>
    <row r="10" spans="2:10" ht="15">
      <c r="B10" s="259" t="s">
        <v>217</v>
      </c>
      <c r="C10" s="261"/>
      <c r="D10" s="261"/>
      <c r="E10" s="261"/>
      <c r="F10" s="261"/>
      <c r="G10" s="261"/>
      <c r="H10" s="261"/>
      <c r="I10" s="261"/>
      <c r="J10" s="1"/>
    </row>
    <row r="11" spans="3:12" ht="15.75" thickBot="1">
      <c r="C11" s="1"/>
      <c r="D11" s="1"/>
      <c r="E11" s="1"/>
      <c r="F11" s="1"/>
      <c r="G11" s="1"/>
      <c r="H11" s="1"/>
      <c r="I11" s="1"/>
      <c r="J11" s="1"/>
      <c r="L11" s="1"/>
    </row>
    <row r="12" spans="3:12" ht="15">
      <c r="C12" s="1"/>
      <c r="D12" s="1"/>
      <c r="E12" s="1"/>
      <c r="F12" s="116" t="s">
        <v>5</v>
      </c>
      <c r="G12" s="117" t="s">
        <v>7</v>
      </c>
      <c r="H12" s="118" t="s">
        <v>9</v>
      </c>
      <c r="I12" s="66" t="s">
        <v>9</v>
      </c>
      <c r="J12" s="1"/>
      <c r="L12" s="1" t="s">
        <v>9</v>
      </c>
    </row>
    <row r="13" spans="3:12" ht="15">
      <c r="C13" s="1"/>
      <c r="D13" s="1"/>
      <c r="E13" s="1"/>
      <c r="F13" s="119" t="s">
        <v>6</v>
      </c>
      <c r="G13" s="120" t="s">
        <v>8</v>
      </c>
      <c r="H13" s="121" t="s">
        <v>218</v>
      </c>
      <c r="I13" s="66" t="s">
        <v>184</v>
      </c>
      <c r="J13" s="1"/>
      <c r="L13" s="1" t="s">
        <v>10</v>
      </c>
    </row>
    <row r="14" spans="6:12" ht="15">
      <c r="F14" s="119" t="s">
        <v>30</v>
      </c>
      <c r="G14" s="120" t="s">
        <v>30</v>
      </c>
      <c r="H14" s="121" t="s">
        <v>30</v>
      </c>
      <c r="I14" s="18" t="s">
        <v>30</v>
      </c>
      <c r="L14" s="1" t="s">
        <v>30</v>
      </c>
    </row>
    <row r="15" spans="5:12" ht="15">
      <c r="E15" s="204"/>
      <c r="F15" s="119"/>
      <c r="G15" s="120"/>
      <c r="H15" s="121"/>
      <c r="I15" s="18"/>
      <c r="L15" s="1"/>
    </row>
    <row r="16" spans="2:22" ht="18.75">
      <c r="B16" s="3" t="s">
        <v>16</v>
      </c>
      <c r="F16" s="126"/>
      <c r="G16" s="127"/>
      <c r="H16" s="128"/>
      <c r="I16" s="198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</row>
    <row r="17" spans="2:22" ht="15">
      <c r="B17" s="4" t="s">
        <v>249</v>
      </c>
      <c r="F17" s="125"/>
      <c r="G17" s="129"/>
      <c r="H17" s="130"/>
      <c r="I17" s="192"/>
      <c r="J17" s="191"/>
      <c r="K17" s="191"/>
      <c r="L17" s="193"/>
      <c r="M17" s="191"/>
      <c r="N17" s="191"/>
      <c r="O17" s="191"/>
      <c r="P17" s="191"/>
      <c r="Q17" s="191"/>
      <c r="R17" s="191"/>
      <c r="S17" s="191"/>
      <c r="T17" s="191"/>
      <c r="U17" s="191"/>
      <c r="V17" s="191"/>
    </row>
    <row r="18" spans="2:22" ht="15">
      <c r="B18" s="4"/>
      <c r="F18" s="125"/>
      <c r="G18" s="129"/>
      <c r="H18" s="130"/>
      <c r="I18" s="192"/>
      <c r="J18" s="191"/>
      <c r="K18" s="191"/>
      <c r="L18" s="193"/>
      <c r="M18" s="191"/>
      <c r="N18" s="191"/>
      <c r="O18" s="191"/>
      <c r="P18" s="191"/>
      <c r="Q18" s="191"/>
      <c r="R18" s="191"/>
      <c r="S18" s="191"/>
      <c r="T18" s="191"/>
      <c r="U18" s="191"/>
      <c r="V18" s="191"/>
    </row>
    <row r="19" spans="3:18" ht="15">
      <c r="C19" t="s">
        <v>2</v>
      </c>
      <c r="F19" s="125"/>
      <c r="G19" s="129"/>
      <c r="H19" s="130"/>
      <c r="I19" s="17"/>
      <c r="L19" s="13"/>
      <c r="Q19" s="104"/>
      <c r="R19">
        <v>8313.13</v>
      </c>
    </row>
    <row r="20" spans="4:18" ht="15">
      <c r="D20" t="s">
        <v>61</v>
      </c>
      <c r="F20" s="125">
        <v>1937</v>
      </c>
      <c r="G20" s="129">
        <v>3671</v>
      </c>
      <c r="H20" s="131">
        <f>+F20+G20</f>
        <v>5608</v>
      </c>
      <c r="I20" s="13">
        <v>2044</v>
      </c>
      <c r="L20" s="13">
        <v>8085.8</v>
      </c>
      <c r="R20">
        <v>602</v>
      </c>
    </row>
    <row r="21" spans="4:18" ht="15">
      <c r="D21" t="s">
        <v>62</v>
      </c>
      <c r="F21" s="125">
        <v>553</v>
      </c>
      <c r="G21" s="129">
        <v>0</v>
      </c>
      <c r="H21" s="131">
        <f>+F21+G21</f>
        <v>553</v>
      </c>
      <c r="I21" s="13">
        <v>638</v>
      </c>
      <c r="L21" s="13">
        <v>706</v>
      </c>
      <c r="R21">
        <v>3517.31</v>
      </c>
    </row>
    <row r="22" spans="4:12" ht="15">
      <c r="D22" t="s">
        <v>243</v>
      </c>
      <c r="E22" s="2" t="s">
        <v>244</v>
      </c>
      <c r="F22" s="125">
        <v>-4751.11</v>
      </c>
      <c r="G22" s="129"/>
      <c r="H22" s="131">
        <v>-4751</v>
      </c>
      <c r="I22" s="13">
        <v>4751</v>
      </c>
      <c r="L22" s="13"/>
    </row>
    <row r="23" spans="4:18" ht="15">
      <c r="D23" t="s">
        <v>233</v>
      </c>
      <c r="F23" s="125">
        <v>2058</v>
      </c>
      <c r="G23" s="129">
        <v>918</v>
      </c>
      <c r="H23" s="131">
        <f>+F23+G23</f>
        <v>2976</v>
      </c>
      <c r="I23" s="193">
        <v>1580</v>
      </c>
      <c r="L23" s="13">
        <v>3707.21</v>
      </c>
      <c r="R23">
        <f>SUM(R19:R21)</f>
        <v>12432.439999999999</v>
      </c>
    </row>
    <row r="24" spans="3:12" ht="15">
      <c r="C24" s="216"/>
      <c r="F24" s="133">
        <f>SUM(F20:F23)</f>
        <v>-203.10999999999967</v>
      </c>
      <c r="G24" s="132">
        <f>SUM(G20:G23)</f>
        <v>4589</v>
      </c>
      <c r="H24" s="147">
        <f>+F24+G24</f>
        <v>4385.89</v>
      </c>
      <c r="I24" s="14">
        <f>SUM(I20:I23)</f>
        <v>9013</v>
      </c>
      <c r="L24" s="19">
        <f>SUM(L20:L23)</f>
        <v>12499.009999999998</v>
      </c>
    </row>
    <row r="25" spans="6:12" ht="15">
      <c r="F25" s="125"/>
      <c r="G25" s="129"/>
      <c r="H25" s="213"/>
      <c r="I25" s="214"/>
      <c r="L25" s="16"/>
    </row>
    <row r="26" spans="3:15" ht="15">
      <c r="C26" t="s">
        <v>3</v>
      </c>
      <c r="F26" s="125"/>
      <c r="G26" s="129"/>
      <c r="H26" s="213"/>
      <c r="I26" s="215"/>
      <c r="L26" s="13"/>
      <c r="O26">
        <v>156.6</v>
      </c>
    </row>
    <row r="27" spans="4:18" ht="15">
      <c r="D27" t="s">
        <v>63</v>
      </c>
      <c r="F27" s="125">
        <v>4017</v>
      </c>
      <c r="G27" s="129">
        <v>0</v>
      </c>
      <c r="H27" s="131">
        <f>F27+G27</f>
        <v>4017</v>
      </c>
      <c r="I27" s="13">
        <v>3347</v>
      </c>
      <c r="L27" s="13">
        <v>2073.7</v>
      </c>
      <c r="O27" s="105">
        <v>-1119.82</v>
      </c>
      <c r="R27">
        <v>3823.63</v>
      </c>
    </row>
    <row r="28" spans="4:18" ht="15">
      <c r="D28" t="s">
        <v>226</v>
      </c>
      <c r="F28" s="125">
        <v>119</v>
      </c>
      <c r="G28" s="129">
        <v>0</v>
      </c>
      <c r="H28" s="131">
        <f>+F28+G28</f>
        <v>119</v>
      </c>
      <c r="I28" s="13">
        <v>60</v>
      </c>
      <c r="L28" s="13">
        <v>110</v>
      </c>
      <c r="O28">
        <v>384</v>
      </c>
      <c r="R28">
        <v>-1236.06</v>
      </c>
    </row>
    <row r="29" spans="6:18" ht="18.75" customHeight="1">
      <c r="F29" s="133">
        <f>SUM(F27:F28)</f>
        <v>4136</v>
      </c>
      <c r="G29" s="132">
        <v>0</v>
      </c>
      <c r="H29" s="147">
        <f>+F29+G29</f>
        <v>4136</v>
      </c>
      <c r="I29" s="14">
        <f>SUM(I27:I28)</f>
        <v>3407</v>
      </c>
      <c r="L29" s="14">
        <f>SUM(L27:L28)</f>
        <v>2183.7</v>
      </c>
      <c r="O29">
        <v>-326.5</v>
      </c>
      <c r="R29">
        <v>156.6</v>
      </c>
    </row>
    <row r="30" spans="6:18" ht="15">
      <c r="F30" s="125"/>
      <c r="G30" s="129"/>
      <c r="H30" s="131"/>
      <c r="I30" s="13"/>
      <c r="L30" s="13"/>
      <c r="O30" s="105">
        <f>SUM(O26:O29)</f>
        <v>-905.7199999999999</v>
      </c>
      <c r="R30">
        <f>SUM(R27:R29)</f>
        <v>2744.17</v>
      </c>
    </row>
    <row r="31" spans="3:8" ht="15">
      <c r="C31" t="s">
        <v>4</v>
      </c>
      <c r="F31" s="126"/>
      <c r="G31" s="127"/>
      <c r="H31" s="131"/>
    </row>
    <row r="32" spans="4:18" ht="15">
      <c r="D32" t="s">
        <v>105</v>
      </c>
      <c r="F32" s="134">
        <v>52</v>
      </c>
      <c r="G32" s="135">
        <v>11</v>
      </c>
      <c r="H32" s="131">
        <f>+F32+G32</f>
        <v>63</v>
      </c>
      <c r="I32" s="15">
        <v>42</v>
      </c>
      <c r="L32" s="15">
        <v>38.55</v>
      </c>
      <c r="R32" s="105">
        <f>F42+G42</f>
        <v>3135</v>
      </c>
    </row>
    <row r="33" spans="6:12" ht="15">
      <c r="F33" s="125"/>
      <c r="G33" s="129"/>
      <c r="H33" s="148"/>
      <c r="I33" s="13"/>
      <c r="L33" s="13"/>
    </row>
    <row r="34" spans="2:12" ht="15">
      <c r="B34" s="4" t="s">
        <v>248</v>
      </c>
      <c r="F34" s="125"/>
      <c r="G34" s="129"/>
      <c r="H34" s="131"/>
      <c r="I34" s="13"/>
      <c r="L34" s="13"/>
    </row>
    <row r="35" spans="4:12" ht="15">
      <c r="D35" s="4"/>
      <c r="F35" s="125"/>
      <c r="G35" s="129"/>
      <c r="H35" s="131"/>
      <c r="I35" s="13"/>
      <c r="L35" s="13"/>
    </row>
    <row r="36" spans="3:12" ht="15">
      <c r="C36" t="s">
        <v>136</v>
      </c>
      <c r="F36" s="136">
        <v>12589</v>
      </c>
      <c r="G36" s="135">
        <v>0</v>
      </c>
      <c r="H36" s="149">
        <f>+F36+G36</f>
        <v>12589</v>
      </c>
      <c r="I36" s="15">
        <v>10885</v>
      </c>
      <c r="L36" s="15">
        <v>11965.26</v>
      </c>
    </row>
    <row r="37" spans="6:12" ht="15">
      <c r="F37" s="125"/>
      <c r="G37" s="129"/>
      <c r="H37" s="131"/>
      <c r="I37" s="13"/>
      <c r="L37" s="13"/>
    </row>
    <row r="38" spans="3:16" ht="15.75" thickBot="1">
      <c r="C38" s="5" t="s">
        <v>11</v>
      </c>
      <c r="F38" s="140">
        <f>F24+F29+F32+F36</f>
        <v>16573.89</v>
      </c>
      <c r="G38" s="141">
        <f>G24+G29+G32+G36</f>
        <v>4600</v>
      </c>
      <c r="H38" s="148">
        <f>+F38+G38</f>
        <v>21173.89</v>
      </c>
      <c r="I38" s="211">
        <f>SUM(I24+I29+I32+I36)</f>
        <v>23347</v>
      </c>
      <c r="L38" s="106">
        <f>L24+L29+L32+L36</f>
        <v>26686.519999999997</v>
      </c>
      <c r="P38" s="104">
        <f>F38+G38</f>
        <v>21173.89</v>
      </c>
    </row>
    <row r="39" spans="6:11" ht="15">
      <c r="F39" s="151"/>
      <c r="G39" s="152"/>
      <c r="H39" s="153"/>
      <c r="K39" s="2"/>
    </row>
    <row r="40" spans="2:8" ht="18.75">
      <c r="B40" s="3" t="s">
        <v>12</v>
      </c>
      <c r="F40" s="126"/>
      <c r="G40" s="127"/>
      <c r="H40" s="131"/>
    </row>
    <row r="41" spans="2:9" ht="15">
      <c r="B41" s="4" t="s">
        <v>13</v>
      </c>
      <c r="F41" s="125"/>
      <c r="G41" s="129"/>
      <c r="H41" s="131"/>
      <c r="I41" s="13"/>
    </row>
    <row r="42" spans="2:20" ht="15">
      <c r="B42" s="4"/>
      <c r="C42" t="s">
        <v>138</v>
      </c>
      <c r="F42" s="125">
        <v>2329</v>
      </c>
      <c r="G42" s="129">
        <v>806</v>
      </c>
      <c r="H42" s="131">
        <f aca="true" t="shared" si="0" ref="H42:H52">+F42+G42</f>
        <v>3135</v>
      </c>
      <c r="I42" s="13">
        <v>3058</v>
      </c>
      <c r="L42" s="13"/>
      <c r="M42" s="104"/>
      <c r="T42" s="109"/>
    </row>
    <row r="43" spans="2:15" ht="15">
      <c r="B43" s="4"/>
      <c r="C43" t="s">
        <v>193</v>
      </c>
      <c r="F43" s="125">
        <v>0</v>
      </c>
      <c r="G43" s="129">
        <v>0</v>
      </c>
      <c r="H43" s="131">
        <f t="shared" si="0"/>
        <v>0</v>
      </c>
      <c r="I43" s="13">
        <v>1704</v>
      </c>
      <c r="L43" s="13">
        <f>M43+N43</f>
        <v>2278</v>
      </c>
      <c r="M43">
        <v>2313</v>
      </c>
      <c r="N43">
        <v>-35</v>
      </c>
      <c r="O43" t="s">
        <v>165</v>
      </c>
    </row>
    <row r="44" spans="2:12" ht="15">
      <c r="B44" s="4"/>
      <c r="C44" t="s">
        <v>162</v>
      </c>
      <c r="F44" s="125">
        <v>0</v>
      </c>
      <c r="G44" s="129">
        <v>0</v>
      </c>
      <c r="H44" s="131">
        <f t="shared" si="0"/>
        <v>0</v>
      </c>
      <c r="I44" s="13">
        <v>0</v>
      </c>
      <c r="L44" s="13"/>
    </row>
    <row r="45" spans="2:12" ht="15">
      <c r="B45" s="4"/>
      <c r="C45" t="s">
        <v>137</v>
      </c>
      <c r="F45" s="125">
        <v>6819</v>
      </c>
      <c r="G45" s="129">
        <v>0</v>
      </c>
      <c r="H45" s="131">
        <f t="shared" si="0"/>
        <v>6819</v>
      </c>
      <c r="I45" s="13">
        <v>6931</v>
      </c>
      <c r="L45" s="13">
        <v>2375</v>
      </c>
    </row>
    <row r="46" spans="2:12" ht="15">
      <c r="B46" s="4"/>
      <c r="C46" t="s">
        <v>188</v>
      </c>
      <c r="F46" s="125">
        <v>3562</v>
      </c>
      <c r="G46" s="129">
        <v>0</v>
      </c>
      <c r="H46" s="131">
        <f t="shared" si="0"/>
        <v>3562</v>
      </c>
      <c r="I46" s="13">
        <v>3715</v>
      </c>
      <c r="L46" s="13">
        <v>6338</v>
      </c>
    </row>
    <row r="47" spans="2:12" ht="15">
      <c r="B47" s="4"/>
      <c r="C47" t="s">
        <v>229</v>
      </c>
      <c r="E47" s="219"/>
      <c r="F47" s="125">
        <v>257</v>
      </c>
      <c r="G47" s="129">
        <v>0</v>
      </c>
      <c r="H47" s="131">
        <f>+F47+G47</f>
        <v>257</v>
      </c>
      <c r="I47" s="13">
        <v>0</v>
      </c>
      <c r="L47" s="13"/>
    </row>
    <row r="48" spans="3:15" ht="15">
      <c r="C48" t="s">
        <v>227</v>
      </c>
      <c r="F48" s="125">
        <v>60</v>
      </c>
      <c r="G48" s="212">
        <v>0</v>
      </c>
      <c r="H48" s="131">
        <f t="shared" si="0"/>
        <v>60</v>
      </c>
      <c r="I48" s="13">
        <v>0</v>
      </c>
      <c r="L48" s="13">
        <f>O48+N48</f>
        <v>4251.69</v>
      </c>
      <c r="N48">
        <v>-124.63</v>
      </c>
      <c r="O48">
        <v>4376.32</v>
      </c>
    </row>
    <row r="49" spans="2:12" ht="15">
      <c r="B49" s="4"/>
      <c r="C49" t="s">
        <v>189</v>
      </c>
      <c r="F49" s="125">
        <v>23</v>
      </c>
      <c r="G49" s="129">
        <v>0</v>
      </c>
      <c r="H49" s="131">
        <f t="shared" si="0"/>
        <v>23</v>
      </c>
      <c r="I49" s="13">
        <v>74</v>
      </c>
      <c r="L49" s="13"/>
    </row>
    <row r="50" spans="2:12" ht="15">
      <c r="B50" s="4"/>
      <c r="C50" t="s">
        <v>163</v>
      </c>
      <c r="F50" s="137">
        <v>547</v>
      </c>
      <c r="G50" s="129">
        <v>0</v>
      </c>
      <c r="H50" s="131">
        <f t="shared" si="0"/>
        <v>547</v>
      </c>
      <c r="I50" s="13">
        <v>459</v>
      </c>
      <c r="L50" s="13">
        <v>563</v>
      </c>
    </row>
    <row r="51" spans="2:12" ht="15">
      <c r="B51" s="4"/>
      <c r="C51" t="s">
        <v>246</v>
      </c>
      <c r="F51" s="137">
        <f>1277+507</f>
        <v>1784</v>
      </c>
      <c r="G51" s="129">
        <v>0</v>
      </c>
      <c r="H51" s="131">
        <f t="shared" si="0"/>
        <v>1784</v>
      </c>
      <c r="I51" s="13">
        <v>57</v>
      </c>
      <c r="L51" s="13"/>
    </row>
    <row r="52" spans="2:12" ht="15">
      <c r="B52" s="4"/>
      <c r="C52" t="s">
        <v>190</v>
      </c>
      <c r="F52" s="137">
        <v>536</v>
      </c>
      <c r="G52" s="129">
        <v>0</v>
      </c>
      <c r="H52" s="131">
        <f t="shared" si="0"/>
        <v>536</v>
      </c>
      <c r="I52" s="13">
        <v>205</v>
      </c>
      <c r="L52" s="13"/>
    </row>
    <row r="53" spans="2:16" ht="15">
      <c r="B53" s="4"/>
      <c r="F53" s="133">
        <f>SUM(F42:F52)</f>
        <v>15917</v>
      </c>
      <c r="G53" s="132">
        <f>SUM(G42:G52)</f>
        <v>806</v>
      </c>
      <c r="H53" s="147">
        <f>+F53+G53</f>
        <v>16723</v>
      </c>
      <c r="I53" s="14">
        <f>SUM(I42:I52)</f>
        <v>16203</v>
      </c>
      <c r="L53" s="14">
        <f>SUM(L43:L50)</f>
        <v>15805.689999999999</v>
      </c>
      <c r="P53" s="104">
        <f>F53+G53</f>
        <v>16723</v>
      </c>
    </row>
    <row r="54" spans="2:12" ht="15">
      <c r="B54" s="4" t="s">
        <v>14</v>
      </c>
      <c r="F54" s="125"/>
      <c r="G54" s="129"/>
      <c r="H54" s="131"/>
      <c r="I54" s="13"/>
      <c r="L54" s="13"/>
    </row>
    <row r="55" spans="3:12" ht="15">
      <c r="C55" t="s">
        <v>187</v>
      </c>
      <c r="F55" s="125">
        <v>45</v>
      </c>
      <c r="G55" s="129">
        <v>0</v>
      </c>
      <c r="H55" s="131">
        <f aca="true" t="shared" si="1" ref="H55:H60">+F55+G55</f>
        <v>45</v>
      </c>
      <c r="I55" s="13">
        <v>227</v>
      </c>
      <c r="L55" s="13"/>
    </row>
    <row r="56" spans="2:12" ht="15">
      <c r="B56" s="4"/>
      <c r="C56" t="s">
        <v>228</v>
      </c>
      <c r="E56" s="2" t="s">
        <v>247</v>
      </c>
      <c r="F56" s="125">
        <v>1875</v>
      </c>
      <c r="G56" s="129">
        <v>0</v>
      </c>
      <c r="H56" s="131">
        <f t="shared" si="1"/>
        <v>1875</v>
      </c>
      <c r="I56" s="13">
        <v>357</v>
      </c>
      <c r="L56" s="13">
        <v>1001.92</v>
      </c>
    </row>
    <row r="57" spans="2:12" ht="15" customHeight="1">
      <c r="B57" s="4"/>
      <c r="C57" t="s">
        <v>139</v>
      </c>
      <c r="F57" s="125">
        <v>43</v>
      </c>
      <c r="G57" s="129">
        <v>0</v>
      </c>
      <c r="H57" s="131">
        <f t="shared" si="1"/>
        <v>43</v>
      </c>
      <c r="I57" s="13">
        <v>41</v>
      </c>
      <c r="L57" s="13">
        <v>35</v>
      </c>
    </row>
    <row r="58" spans="2:12" ht="15">
      <c r="B58" s="4"/>
      <c r="C58" t="s">
        <v>191</v>
      </c>
      <c r="E58" s="256" t="s">
        <v>247</v>
      </c>
      <c r="F58" s="125">
        <v>615</v>
      </c>
      <c r="G58" s="129">
        <v>0</v>
      </c>
      <c r="H58" s="131">
        <f t="shared" si="1"/>
        <v>615</v>
      </c>
      <c r="I58" s="13">
        <v>158</v>
      </c>
      <c r="L58" s="13"/>
    </row>
    <row r="59" spans="2:12" ht="15">
      <c r="B59" s="4"/>
      <c r="C59" t="s">
        <v>231</v>
      </c>
      <c r="E59" s="2" t="s">
        <v>232</v>
      </c>
      <c r="F59" s="125">
        <v>0</v>
      </c>
      <c r="G59" s="129">
        <v>0</v>
      </c>
      <c r="H59" s="131">
        <f t="shared" si="1"/>
        <v>0</v>
      </c>
      <c r="I59" s="13">
        <v>500</v>
      </c>
      <c r="L59" s="13"/>
    </row>
    <row r="60" spans="2:12" ht="15">
      <c r="B60" s="4"/>
      <c r="F60" s="133">
        <f>SUM(F55:F59)</f>
        <v>2578</v>
      </c>
      <c r="G60" s="132">
        <v>0</v>
      </c>
      <c r="H60" s="147">
        <f t="shared" si="1"/>
        <v>2578</v>
      </c>
      <c r="I60" s="14">
        <f>SUM(I55:I59)</f>
        <v>1283</v>
      </c>
      <c r="L60" s="14">
        <f>SUM(L56:L57)</f>
        <v>1036.92</v>
      </c>
    </row>
    <row r="61" spans="2:12" ht="15">
      <c r="B61" s="4"/>
      <c r="F61" s="125"/>
      <c r="G61" s="129"/>
      <c r="H61" s="131"/>
      <c r="I61" s="13">
        <v>0</v>
      </c>
      <c r="L61" s="13"/>
    </row>
    <row r="62" spans="3:17" ht="15">
      <c r="C62" s="5" t="s">
        <v>15</v>
      </c>
      <c r="F62" s="138">
        <f>F53+F60</f>
        <v>18495</v>
      </c>
      <c r="G62" s="139">
        <f>G53+G60</f>
        <v>806</v>
      </c>
      <c r="H62" s="147">
        <f>+F62+G62</f>
        <v>19301</v>
      </c>
      <c r="I62" s="139">
        <f>(I53+I60)</f>
        <v>17486</v>
      </c>
      <c r="L62" s="22">
        <f>L53+L60</f>
        <v>16842.61</v>
      </c>
      <c r="Q62">
        <v>8675.97</v>
      </c>
    </row>
    <row r="63" spans="3:17" ht="15">
      <c r="C63" s="5"/>
      <c r="F63" s="142"/>
      <c r="G63" s="143"/>
      <c r="H63" s="131"/>
      <c r="I63" s="75"/>
      <c r="L63" s="75"/>
      <c r="Q63" s="104"/>
    </row>
    <row r="64" spans="3:16" ht="15">
      <c r="C64" s="5" t="s">
        <v>192</v>
      </c>
      <c r="F64" s="134">
        <f>F38-F62</f>
        <v>-1921.1100000000006</v>
      </c>
      <c r="G64" s="135">
        <f>G38-G62</f>
        <v>3794</v>
      </c>
      <c r="H64" s="149">
        <f>F64+G64</f>
        <v>1872.8899999999994</v>
      </c>
      <c r="I64" s="15">
        <f>SUM(I38-I62)</f>
        <v>5861</v>
      </c>
      <c r="L64" s="13">
        <f>L38-L62</f>
        <v>9843.909999999996</v>
      </c>
      <c r="P64" s="104">
        <f>L64-Q62</f>
        <v>1167.9399999999969</v>
      </c>
    </row>
    <row r="65" spans="2:12" ht="15">
      <c r="B65" s="4" t="s">
        <v>230</v>
      </c>
      <c r="F65" s="125">
        <v>25725</v>
      </c>
      <c r="G65" s="238">
        <v>28271</v>
      </c>
      <c r="H65" s="131">
        <f>+F65+G65</f>
        <v>53996</v>
      </c>
      <c r="I65" s="13">
        <v>48135</v>
      </c>
      <c r="L65" s="13">
        <v>38292</v>
      </c>
    </row>
    <row r="66" spans="2:12" ht="15.75" thickBot="1">
      <c r="B66" s="4"/>
      <c r="C66" t="s">
        <v>216</v>
      </c>
      <c r="E66" s="200"/>
      <c r="F66" s="125">
        <v>0</v>
      </c>
      <c r="G66" s="220">
        <v>0</v>
      </c>
      <c r="H66" s="131">
        <v>0</v>
      </c>
      <c r="I66" s="13">
        <v>0</v>
      </c>
      <c r="L66" s="13"/>
    </row>
    <row r="67" spans="2:16" ht="15.75" thickBot="1">
      <c r="B67" s="5" t="s">
        <v>17</v>
      </c>
      <c r="F67" s="217">
        <f>F64+F65+F66</f>
        <v>23803.89</v>
      </c>
      <c r="G67" s="144">
        <f>G64+G65+G66</f>
        <v>32065</v>
      </c>
      <c r="H67" s="218">
        <f>+F67+G67</f>
        <v>55868.89</v>
      </c>
      <c r="I67" s="217">
        <f>I64+I65+I66</f>
        <v>53996</v>
      </c>
      <c r="L67" s="23">
        <f>SUM(L64:L65)</f>
        <v>48135.909999999996</v>
      </c>
      <c r="P67" s="104">
        <f>F67+G67</f>
        <v>55868.89</v>
      </c>
    </row>
    <row r="73" ht="15">
      <c r="Q73" s="111">
        <v>-9843.95</v>
      </c>
    </row>
    <row r="75" ht="15">
      <c r="Q75" s="105">
        <f>Q73+L64</f>
        <v>-0.040000000004511094</v>
      </c>
    </row>
    <row r="76" ht="15">
      <c r="Q76">
        <v>1167.98</v>
      </c>
    </row>
    <row r="77" ht="15">
      <c r="Q77" s="105">
        <f>Q75+Q76</f>
        <v>1167.9399999999955</v>
      </c>
    </row>
  </sheetData>
  <sheetProtection/>
  <mergeCells count="5">
    <mergeCell ref="B3:I3"/>
    <mergeCell ref="B7:I7"/>
    <mergeCell ref="B9:I9"/>
    <mergeCell ref="B10:I10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  <headerFooter>
    <oddFooter>&amp;R&amp;"Arial,Bold"-7-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5"/>
  <sheetViews>
    <sheetView tabSelected="1" zoomScalePageLayoutView="0" workbookViewId="0" topLeftCell="A1">
      <selection activeCell="E52" sqref="E52"/>
    </sheetView>
  </sheetViews>
  <sheetFormatPr defaultColWidth="9.140625" defaultRowHeight="15"/>
  <cols>
    <col min="2" max="2" width="34.140625" style="0" customWidth="1"/>
    <col min="3" max="3" width="12.57421875" style="0" customWidth="1"/>
    <col min="4" max="4" width="12.8515625" style="0" customWidth="1"/>
    <col min="5" max="5" width="13.8515625" style="0" bestFit="1" customWidth="1"/>
    <col min="6" max="6" width="11.140625" style="0" customWidth="1"/>
    <col min="7" max="7" width="10.57421875" style="17" bestFit="1" customWidth="1"/>
    <col min="8" max="11" width="9.140625" style="0" hidden="1" customWidth="1"/>
    <col min="12" max="12" width="10.57421875" style="0" hidden="1" customWidth="1"/>
    <col min="13" max="16" width="9.140625" style="0" hidden="1" customWidth="1"/>
  </cols>
  <sheetData>
    <row r="1" spans="5:6" ht="15">
      <c r="E1" s="108" t="s">
        <v>156</v>
      </c>
      <c r="F1" s="108"/>
    </row>
    <row r="3" spans="2:16" ht="15">
      <c r="B3" s="259" t="s">
        <v>164</v>
      </c>
      <c r="C3" s="260"/>
      <c r="D3" s="260"/>
      <c r="E3" s="260"/>
      <c r="F3" s="260"/>
      <c r="G3" s="260"/>
      <c r="P3">
        <v>15459.48</v>
      </c>
    </row>
    <row r="4" spans="2:7" ht="15">
      <c r="B4" s="259" t="s">
        <v>1</v>
      </c>
      <c r="C4" s="260"/>
      <c r="D4" s="260"/>
      <c r="E4" s="260"/>
      <c r="F4" s="260"/>
      <c r="G4" s="260"/>
    </row>
    <row r="5" ht="15">
      <c r="C5" s="2"/>
    </row>
    <row r="6" spans="2:7" ht="15">
      <c r="B6" s="259" t="s">
        <v>250</v>
      </c>
      <c r="C6" s="260"/>
      <c r="D6" s="260"/>
      <c r="E6" s="260"/>
      <c r="F6" s="260"/>
      <c r="G6" s="260"/>
    </row>
    <row r="7" spans="2:9" ht="15.75" thickBot="1">
      <c r="B7" s="259"/>
      <c r="C7" s="260"/>
      <c r="D7" s="260"/>
      <c r="E7" s="260"/>
      <c r="F7" s="260"/>
      <c r="G7" s="260"/>
      <c r="H7" s="260"/>
      <c r="I7" s="260"/>
    </row>
    <row r="8" spans="4:10" ht="15">
      <c r="D8" s="116" t="s">
        <v>5</v>
      </c>
      <c r="E8" s="117" t="s">
        <v>7</v>
      </c>
      <c r="F8" s="118" t="s">
        <v>9</v>
      </c>
      <c r="G8" s="18" t="s">
        <v>9</v>
      </c>
      <c r="J8" s="1" t="s">
        <v>9</v>
      </c>
    </row>
    <row r="9" spans="4:10" ht="15">
      <c r="D9" s="119" t="s">
        <v>6</v>
      </c>
      <c r="E9" s="120" t="s">
        <v>8</v>
      </c>
      <c r="F9" s="121" t="s">
        <v>218</v>
      </c>
      <c r="G9" s="66" t="s">
        <v>184</v>
      </c>
      <c r="J9" s="1" t="s">
        <v>10</v>
      </c>
    </row>
    <row r="10" spans="4:19" ht="15">
      <c r="D10" s="119" t="s">
        <v>30</v>
      </c>
      <c r="E10" s="120" t="s">
        <v>30</v>
      </c>
      <c r="F10" s="121" t="s">
        <v>30</v>
      </c>
      <c r="G10" s="18" t="s">
        <v>30</v>
      </c>
      <c r="J10" s="1"/>
      <c r="Q10" s="191"/>
      <c r="R10" s="191"/>
      <c r="S10" s="191"/>
    </row>
    <row r="11" spans="4:19" ht="15">
      <c r="D11" s="119"/>
      <c r="E11" s="120"/>
      <c r="F11" s="121"/>
      <c r="G11" s="18"/>
      <c r="J11" s="1"/>
      <c r="Q11" s="191"/>
      <c r="R11" s="191"/>
      <c r="S11" s="191"/>
    </row>
    <row r="12" spans="2:19" ht="15.75">
      <c r="B12" s="7" t="s">
        <v>92</v>
      </c>
      <c r="D12" s="125"/>
      <c r="E12" s="129"/>
      <c r="F12" s="130"/>
      <c r="G12" s="192"/>
      <c r="H12" s="191"/>
      <c r="I12" s="191"/>
      <c r="J12" s="193"/>
      <c r="K12" s="191"/>
      <c r="L12" s="191"/>
      <c r="M12" s="191"/>
      <c r="N12" s="191"/>
      <c r="O12" s="191"/>
      <c r="P12" s="191"/>
      <c r="Q12" s="191"/>
      <c r="R12" s="191"/>
      <c r="S12" s="191"/>
    </row>
    <row r="13" spans="2:19" ht="15.75">
      <c r="B13" s="110" t="s">
        <v>157</v>
      </c>
      <c r="D13" s="125">
        <v>662</v>
      </c>
      <c r="E13" s="129">
        <v>0</v>
      </c>
      <c r="F13" s="131">
        <f>+D13+E13</f>
        <v>662</v>
      </c>
      <c r="G13" s="143">
        <v>435</v>
      </c>
      <c r="H13" s="191"/>
      <c r="I13" s="191"/>
      <c r="J13" s="193">
        <v>328</v>
      </c>
      <c r="K13" s="191"/>
      <c r="L13" s="191"/>
      <c r="M13" s="191"/>
      <c r="N13" s="191"/>
      <c r="O13" s="191"/>
      <c r="P13" s="191"/>
      <c r="Q13" s="127"/>
      <c r="R13" s="191"/>
      <c r="S13" s="191"/>
    </row>
    <row r="14" spans="2:19" ht="15">
      <c r="B14" t="s">
        <v>18</v>
      </c>
      <c r="C14" s="2" t="s">
        <v>64</v>
      </c>
      <c r="D14" s="125">
        <f>4790-918</f>
        <v>3872</v>
      </c>
      <c r="E14" s="129">
        <f>5525+918</f>
        <v>6443</v>
      </c>
      <c r="F14" s="131">
        <f aca="true" t="shared" si="0" ref="F14:F31">+D14+E14</f>
        <v>10315</v>
      </c>
      <c r="G14" s="193">
        <v>16117</v>
      </c>
      <c r="H14" s="191"/>
      <c r="I14" s="191"/>
      <c r="J14" s="193">
        <v>15459.48</v>
      </c>
      <c r="K14" s="191"/>
      <c r="L14" s="191"/>
      <c r="M14" s="191"/>
      <c r="N14" s="191"/>
      <c r="O14" s="191"/>
      <c r="P14" s="191"/>
      <c r="Q14" s="191"/>
      <c r="R14" s="191"/>
      <c r="S14" s="191"/>
    </row>
    <row r="15" spans="2:19" ht="15">
      <c r="B15" t="s">
        <v>19</v>
      </c>
      <c r="D15" s="125">
        <v>27923</v>
      </c>
      <c r="E15" s="129">
        <v>25622</v>
      </c>
      <c r="F15" s="131">
        <f t="shared" si="0"/>
        <v>53545</v>
      </c>
      <c r="G15" s="193">
        <v>45980</v>
      </c>
      <c r="H15" s="191"/>
      <c r="I15" s="191"/>
      <c r="J15" s="193">
        <v>38975.84</v>
      </c>
      <c r="K15" s="191"/>
      <c r="L15" s="194">
        <v>38975.84</v>
      </c>
      <c r="M15" s="191"/>
      <c r="N15" s="191"/>
      <c r="O15" s="191"/>
      <c r="P15" s="195">
        <f>J15-E15</f>
        <v>13353.839999999997</v>
      </c>
      <c r="Q15" s="191"/>
      <c r="R15" s="191"/>
      <c r="S15" s="191"/>
    </row>
    <row r="16" spans="2:19" ht="15">
      <c r="B16" s="4" t="s">
        <v>31</v>
      </c>
      <c r="D16" s="133">
        <f>SUM(D13:D15)</f>
        <v>32457</v>
      </c>
      <c r="E16" s="132">
        <f>SUM(E13:E15)</f>
        <v>32065</v>
      </c>
      <c r="F16" s="147">
        <f t="shared" si="0"/>
        <v>64522</v>
      </c>
      <c r="G16" s="132">
        <f>SUM(G13:G15)</f>
        <v>62532</v>
      </c>
      <c r="H16" s="191"/>
      <c r="I16" s="191"/>
      <c r="J16" s="132">
        <f>SUM(J13:J15)</f>
        <v>54763.31999999999</v>
      </c>
      <c r="K16" s="191"/>
      <c r="L16" s="191"/>
      <c r="M16" s="191"/>
      <c r="N16" s="191"/>
      <c r="O16" s="191"/>
      <c r="P16" s="191"/>
      <c r="Q16" s="191"/>
      <c r="R16" s="191"/>
      <c r="S16" s="191"/>
    </row>
    <row r="17" spans="4:17" ht="15">
      <c r="D17" s="125"/>
      <c r="E17" s="129"/>
      <c r="F17" s="131"/>
      <c r="G17" s="193"/>
      <c r="H17" s="191"/>
      <c r="I17" s="191"/>
      <c r="J17" s="193"/>
      <c r="K17" s="191"/>
      <c r="L17" s="191"/>
      <c r="M17" s="191"/>
      <c r="N17" s="191"/>
      <c r="O17" s="191"/>
      <c r="P17" s="191"/>
      <c r="Q17" s="191"/>
    </row>
    <row r="18" spans="2:17" ht="15.75">
      <c r="B18" s="7" t="s">
        <v>21</v>
      </c>
      <c r="D18" s="125"/>
      <c r="E18" s="129"/>
      <c r="F18" s="131"/>
      <c r="G18" s="193"/>
      <c r="H18" s="191"/>
      <c r="I18" s="191"/>
      <c r="J18" s="193"/>
      <c r="K18" s="191"/>
      <c r="L18" s="191"/>
      <c r="M18" s="191"/>
      <c r="N18" s="191"/>
      <c r="O18" s="191"/>
      <c r="P18" s="191"/>
      <c r="Q18" s="191"/>
    </row>
    <row r="19" spans="2:17" ht="15.75">
      <c r="B19" s="8" t="s">
        <v>20</v>
      </c>
      <c r="C19" s="2" t="s">
        <v>117</v>
      </c>
      <c r="D19" s="134">
        <v>5236</v>
      </c>
      <c r="E19" s="135">
        <v>0</v>
      </c>
      <c r="F19" s="149">
        <f t="shared" si="0"/>
        <v>5236</v>
      </c>
      <c r="G19" s="135">
        <v>4985</v>
      </c>
      <c r="H19" s="191"/>
      <c r="I19" s="191"/>
      <c r="J19" s="135">
        <v>5016.89</v>
      </c>
      <c r="K19" s="191"/>
      <c r="L19" s="191"/>
      <c r="M19" s="191"/>
      <c r="N19" s="191"/>
      <c r="O19" s="191"/>
      <c r="P19" s="191"/>
      <c r="Q19" s="191"/>
    </row>
    <row r="20" spans="4:17" ht="15">
      <c r="D20" s="125"/>
      <c r="E20" s="129"/>
      <c r="F20" s="148"/>
      <c r="G20" s="193"/>
      <c r="H20" s="191"/>
      <c r="I20" s="191"/>
      <c r="J20" s="193"/>
      <c r="K20" s="191"/>
      <c r="L20" s="191"/>
      <c r="M20" s="191"/>
      <c r="N20" s="191"/>
      <c r="O20" s="191"/>
      <c r="P20" s="191"/>
      <c r="Q20" s="191"/>
    </row>
    <row r="21" spans="2:17" ht="15.75">
      <c r="B21" s="7" t="s">
        <v>22</v>
      </c>
      <c r="D21" s="134">
        <f>D16-D19</f>
        <v>27221</v>
      </c>
      <c r="E21" s="135">
        <f>E16-E19</f>
        <v>32065</v>
      </c>
      <c r="F21" s="149">
        <f t="shared" si="0"/>
        <v>59286</v>
      </c>
      <c r="G21" s="135">
        <f>SUM(G16-G19)</f>
        <v>57547</v>
      </c>
      <c r="H21" s="191"/>
      <c r="I21" s="191"/>
      <c r="J21" s="135">
        <f>J16-J19</f>
        <v>49746.42999999999</v>
      </c>
      <c r="K21" s="191"/>
      <c r="L21" s="191"/>
      <c r="M21" s="191"/>
      <c r="N21" s="191"/>
      <c r="O21" s="191"/>
      <c r="P21" s="191"/>
      <c r="Q21" s="191"/>
    </row>
    <row r="22" spans="4:17" ht="15">
      <c r="D22" s="125"/>
      <c r="E22" s="129"/>
      <c r="F22" s="131"/>
      <c r="G22" s="193"/>
      <c r="H22" s="191"/>
      <c r="I22" s="191"/>
      <c r="J22" s="193"/>
      <c r="K22" s="191"/>
      <c r="L22" s="191"/>
      <c r="M22" s="191"/>
      <c r="N22" s="191"/>
      <c r="O22" s="191"/>
      <c r="P22" s="191">
        <v>6626.99</v>
      </c>
      <c r="Q22" s="191"/>
    </row>
    <row r="23" spans="2:17" ht="15.75">
      <c r="B23" s="7" t="s">
        <v>21</v>
      </c>
      <c r="D23" s="125"/>
      <c r="E23" s="129"/>
      <c r="F23" s="131"/>
      <c r="G23" s="129"/>
      <c r="H23" s="191"/>
      <c r="I23" s="191"/>
      <c r="J23" s="129"/>
      <c r="K23" s="191"/>
      <c r="L23" s="191"/>
      <c r="M23" s="191"/>
      <c r="N23" s="191"/>
      <c r="O23" s="191"/>
      <c r="P23" s="191"/>
      <c r="Q23" s="191"/>
    </row>
    <row r="24" spans="2:17" ht="15.75">
      <c r="B24" s="8" t="s">
        <v>32</v>
      </c>
      <c r="C24" s="2" t="s">
        <v>117</v>
      </c>
      <c r="D24" s="125">
        <v>3417</v>
      </c>
      <c r="E24" s="129">
        <v>0</v>
      </c>
      <c r="F24" s="131">
        <f t="shared" si="0"/>
        <v>3417</v>
      </c>
      <c r="G24" s="129">
        <v>3551</v>
      </c>
      <c r="H24" s="191"/>
      <c r="I24" s="191"/>
      <c r="J24" s="129">
        <v>1610.1</v>
      </c>
      <c r="K24" s="191"/>
      <c r="L24" s="191"/>
      <c r="M24" s="191"/>
      <c r="N24" s="191"/>
      <c r="O24" s="191"/>
      <c r="P24" s="191">
        <v>1610.1</v>
      </c>
      <c r="Q24" s="191"/>
    </row>
    <row r="25" spans="4:17" ht="15">
      <c r="D25" s="140"/>
      <c r="E25" s="141"/>
      <c r="F25" s="148"/>
      <c r="G25" s="141"/>
      <c r="H25" s="191"/>
      <c r="I25" s="191"/>
      <c r="J25" s="141"/>
      <c r="K25" s="191"/>
      <c r="L25" s="191"/>
      <c r="M25" s="191"/>
      <c r="N25" s="191"/>
      <c r="O25" s="191"/>
      <c r="P25" s="191"/>
      <c r="Q25" s="191"/>
    </row>
    <row r="26" spans="2:17" ht="15.75">
      <c r="B26" s="7" t="s">
        <v>23</v>
      </c>
      <c r="D26" s="133">
        <f>D21-D24</f>
        <v>23804</v>
      </c>
      <c r="E26" s="132">
        <f>E21-E24</f>
        <v>32065</v>
      </c>
      <c r="F26" s="147">
        <f t="shared" si="0"/>
        <v>55869</v>
      </c>
      <c r="G26" s="132">
        <f>SUM(G21-G24)</f>
        <v>53996</v>
      </c>
      <c r="H26" s="191"/>
      <c r="I26" s="191"/>
      <c r="J26" s="132">
        <f>J21-J24</f>
        <v>48136.329999999994</v>
      </c>
      <c r="K26" s="191"/>
      <c r="L26" s="191"/>
      <c r="M26" s="191"/>
      <c r="N26" s="191"/>
      <c r="O26" s="191"/>
      <c r="P26" s="191"/>
      <c r="Q26" s="191"/>
    </row>
    <row r="27" spans="4:17" ht="15">
      <c r="D27" s="125"/>
      <c r="E27" s="129"/>
      <c r="F27" s="131"/>
      <c r="G27" s="129"/>
      <c r="H27" s="191"/>
      <c r="I27" s="191"/>
      <c r="J27" s="129"/>
      <c r="K27" s="191"/>
      <c r="L27" s="191"/>
      <c r="M27" s="191"/>
      <c r="N27" s="191"/>
      <c r="O27" s="191"/>
      <c r="P27" s="191">
        <f>P22-P24</f>
        <v>5016.889999999999</v>
      </c>
      <c r="Q27" s="191"/>
    </row>
    <row r="28" spans="2:17" ht="15.75">
      <c r="B28" s="7" t="s">
        <v>24</v>
      </c>
      <c r="D28" s="125"/>
      <c r="E28" s="129"/>
      <c r="F28" s="131"/>
      <c r="G28" s="193"/>
      <c r="H28" s="191"/>
      <c r="I28" s="191"/>
      <c r="J28" s="193"/>
      <c r="K28" s="191"/>
      <c r="L28" s="191"/>
      <c r="M28" s="193">
        <v>9844</v>
      </c>
      <c r="N28" s="191"/>
      <c r="O28" s="191"/>
      <c r="P28" s="191"/>
      <c r="Q28" s="191"/>
    </row>
    <row r="29" spans="2:17" ht="15.75" thickBot="1">
      <c r="B29" t="s">
        <v>25</v>
      </c>
      <c r="C29" s="2" t="s">
        <v>141</v>
      </c>
      <c r="D29" s="125">
        <v>23804</v>
      </c>
      <c r="E29" s="129">
        <v>0</v>
      </c>
      <c r="F29" s="131">
        <f t="shared" si="0"/>
        <v>23804</v>
      </c>
      <c r="G29" s="193">
        <v>25725</v>
      </c>
      <c r="H29" s="191"/>
      <c r="I29" s="191"/>
      <c r="J29" s="193">
        <v>27654</v>
      </c>
      <c r="K29" s="191"/>
      <c r="L29" s="191"/>
      <c r="M29" s="193">
        <v>38292</v>
      </c>
      <c r="N29" s="191"/>
      <c r="O29" s="191"/>
      <c r="P29" s="191"/>
      <c r="Q29" s="191"/>
    </row>
    <row r="30" spans="2:17" ht="15.75" thickBot="1">
      <c r="B30" t="s">
        <v>26</v>
      </c>
      <c r="C30" s="2" t="s">
        <v>141</v>
      </c>
      <c r="D30" s="125">
        <v>0</v>
      </c>
      <c r="E30" s="129">
        <v>32065</v>
      </c>
      <c r="F30" s="131">
        <f t="shared" si="0"/>
        <v>32065</v>
      </c>
      <c r="G30" s="193">
        <v>28271</v>
      </c>
      <c r="H30" s="191"/>
      <c r="I30" s="191"/>
      <c r="J30" s="193">
        <v>20482</v>
      </c>
      <c r="K30" s="191"/>
      <c r="L30" s="191"/>
      <c r="M30" s="144">
        <f>SUM(M28:M29)</f>
        <v>48136</v>
      </c>
      <c r="N30" s="191"/>
      <c r="O30" s="191"/>
      <c r="P30" s="191"/>
      <c r="Q30" s="191"/>
    </row>
    <row r="31" spans="2:17" ht="16.5" thickBot="1">
      <c r="B31" s="7" t="s">
        <v>140</v>
      </c>
      <c r="D31" s="196">
        <f>SUM(D29:D30)</f>
        <v>23804</v>
      </c>
      <c r="E31" s="197">
        <f>SUM(E29:E30)</f>
        <v>32065</v>
      </c>
      <c r="F31" s="150">
        <f t="shared" si="0"/>
        <v>55869</v>
      </c>
      <c r="G31" s="132">
        <f>+G29+G30</f>
        <v>53996</v>
      </c>
      <c r="H31" s="191"/>
      <c r="I31" s="191"/>
      <c r="J31" s="132">
        <f>M30</f>
        <v>48136</v>
      </c>
      <c r="K31" s="191"/>
      <c r="L31" s="191"/>
      <c r="M31" s="191"/>
      <c r="N31" s="191"/>
      <c r="O31" s="191"/>
      <c r="P31" s="191"/>
      <c r="Q31" s="191"/>
    </row>
    <row r="33" spans="2:16" ht="15">
      <c r="B33" s="264" t="s">
        <v>27</v>
      </c>
      <c r="C33" s="264"/>
      <c r="D33" s="9"/>
      <c r="E33" s="9"/>
      <c r="F33" s="9"/>
      <c r="G33" s="20"/>
      <c r="H33" s="9"/>
      <c r="I33" s="9"/>
      <c r="P33" s="104">
        <f>J31-J30</f>
        <v>27654</v>
      </c>
    </row>
    <row r="34" spans="2:9" ht="15">
      <c r="B34" s="9"/>
      <c r="C34" s="9"/>
      <c r="D34" s="9"/>
      <c r="E34" s="9"/>
      <c r="F34" s="9"/>
      <c r="G34" s="20"/>
      <c r="H34" s="9"/>
      <c r="I34" s="9"/>
    </row>
    <row r="35" spans="2:9" ht="15">
      <c r="B35" s="263" t="s">
        <v>219</v>
      </c>
      <c r="C35" s="263"/>
      <c r="D35" s="263"/>
      <c r="E35" s="263"/>
      <c r="F35" s="263"/>
      <c r="G35" s="263"/>
      <c r="H35" s="263"/>
      <c r="I35" s="11"/>
    </row>
    <row r="36" spans="2:9" ht="15">
      <c r="B36" s="263" t="s">
        <v>251</v>
      </c>
      <c r="C36" s="263"/>
      <c r="D36" s="263"/>
      <c r="E36" s="263"/>
      <c r="F36" s="11"/>
      <c r="G36" s="21"/>
      <c r="H36" s="11"/>
      <c r="I36" s="11"/>
    </row>
    <row r="37" spans="2:9" ht="15">
      <c r="B37" s="12" t="s">
        <v>151</v>
      </c>
      <c r="C37" s="12"/>
      <c r="D37" s="12"/>
      <c r="E37" s="12"/>
      <c r="F37" s="11"/>
      <c r="G37" s="21"/>
      <c r="H37" s="11"/>
      <c r="I37" s="11"/>
    </row>
    <row r="38" spans="2:9" ht="15">
      <c r="B38" s="263" t="s">
        <v>252</v>
      </c>
      <c r="C38" s="263"/>
      <c r="D38" s="263"/>
      <c r="E38" s="11"/>
      <c r="F38" s="11"/>
      <c r="G38" s="21"/>
      <c r="H38" s="11"/>
      <c r="I38" s="11"/>
    </row>
    <row r="39" spans="2:9" ht="15">
      <c r="B39" s="263" t="s">
        <v>152</v>
      </c>
      <c r="C39" s="263"/>
      <c r="D39" s="263"/>
      <c r="E39" s="263"/>
      <c r="F39" s="263"/>
      <c r="G39" s="263"/>
      <c r="H39" s="263"/>
      <c r="I39" s="263"/>
    </row>
    <row r="40" spans="2:9" ht="15">
      <c r="B40" s="11" t="s">
        <v>253</v>
      </c>
      <c r="C40" s="11"/>
      <c r="D40" s="11"/>
      <c r="E40" s="11"/>
      <c r="F40" s="11"/>
      <c r="G40" s="11"/>
      <c r="H40" s="11"/>
      <c r="I40" s="11"/>
    </row>
    <row r="41" spans="2:9" ht="15">
      <c r="B41" s="11" t="s">
        <v>153</v>
      </c>
      <c r="C41" s="11"/>
      <c r="D41" s="11"/>
      <c r="E41" s="11"/>
      <c r="F41" s="11"/>
      <c r="G41" s="11"/>
      <c r="H41" s="11"/>
      <c r="I41" s="11"/>
    </row>
    <row r="42" spans="2:9" ht="15">
      <c r="B42" s="11" t="s">
        <v>254</v>
      </c>
      <c r="C42" s="11"/>
      <c r="D42" s="11"/>
      <c r="E42" s="11"/>
      <c r="F42" s="11"/>
      <c r="G42" s="11"/>
      <c r="H42" s="11"/>
      <c r="I42" s="11"/>
    </row>
    <row r="43" spans="2:9" ht="15">
      <c r="B43" s="9"/>
      <c r="C43" s="9"/>
      <c r="D43" s="9"/>
      <c r="E43" s="9"/>
      <c r="F43" s="9"/>
      <c r="G43" s="20"/>
      <c r="H43" s="9"/>
      <c r="I43" s="9"/>
    </row>
    <row r="44" spans="2:9" ht="15">
      <c r="B44" s="9" t="s">
        <v>255</v>
      </c>
      <c r="C44" s="9"/>
      <c r="D44" s="113"/>
      <c r="E44" s="9"/>
      <c r="F44" s="9"/>
      <c r="G44" s="20"/>
      <c r="H44" s="9"/>
      <c r="I44" s="9"/>
    </row>
    <row r="45" spans="2:9" ht="15">
      <c r="B45" s="9"/>
      <c r="C45" s="9"/>
      <c r="D45" s="9"/>
      <c r="E45" s="9"/>
      <c r="F45" s="9"/>
      <c r="G45" s="20"/>
      <c r="H45" s="9"/>
      <c r="I45" s="9"/>
    </row>
    <row r="46" spans="2:9" ht="15">
      <c r="B46" s="9" t="s">
        <v>154</v>
      </c>
      <c r="C46" s="9"/>
      <c r="D46" s="9"/>
      <c r="E46" s="9"/>
      <c r="F46" s="9"/>
      <c r="G46" s="20"/>
      <c r="H46" s="9"/>
      <c r="I46" s="9"/>
    </row>
    <row r="47" spans="2:9" ht="15">
      <c r="B47" s="9"/>
      <c r="C47" s="9"/>
      <c r="D47" s="9"/>
      <c r="E47" s="9"/>
      <c r="F47" s="9"/>
      <c r="G47" s="20"/>
      <c r="H47" s="9"/>
      <c r="I47" s="9"/>
    </row>
    <row r="48" spans="2:9" ht="15">
      <c r="B48" s="9"/>
      <c r="C48" s="9"/>
      <c r="D48" s="9"/>
      <c r="E48" s="9"/>
      <c r="F48" s="9"/>
      <c r="G48" s="20"/>
      <c r="H48" s="9"/>
      <c r="I48" s="9"/>
    </row>
    <row r="49" spans="2:5" ht="15">
      <c r="B49" s="328" t="s">
        <v>256</v>
      </c>
      <c r="E49" t="s">
        <v>29</v>
      </c>
    </row>
    <row r="50" spans="2:4" ht="15">
      <c r="B50" s="9"/>
      <c r="C50" s="9"/>
      <c r="D50" s="9"/>
    </row>
    <row r="51" spans="2:4" ht="15">
      <c r="B51" s="9"/>
      <c r="C51" s="9"/>
      <c r="D51" s="9"/>
    </row>
    <row r="52" spans="2:5" ht="15">
      <c r="B52" t="s">
        <v>257</v>
      </c>
      <c r="E52" t="s">
        <v>29</v>
      </c>
    </row>
    <row r="55" ht="15">
      <c r="B55" s="9"/>
    </row>
  </sheetData>
  <sheetProtection/>
  <mergeCells count="9">
    <mergeCell ref="B39:I39"/>
    <mergeCell ref="B33:C33"/>
    <mergeCell ref="B35:H35"/>
    <mergeCell ref="B3:G3"/>
    <mergeCell ref="B4:G4"/>
    <mergeCell ref="B6:G6"/>
    <mergeCell ref="B36:E36"/>
    <mergeCell ref="B7:I7"/>
    <mergeCell ref="B38:D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headerFooter>
    <oddFooter>&amp;R&amp;"Arial,Bold"-8-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53"/>
  <sheetViews>
    <sheetView zoomScale="70" zoomScaleNormal="70" zoomScalePageLayoutView="0" workbookViewId="0" topLeftCell="A1">
      <selection activeCell="B6" sqref="B6:C6"/>
    </sheetView>
  </sheetViews>
  <sheetFormatPr defaultColWidth="9.140625" defaultRowHeight="15"/>
  <cols>
    <col min="2" max="2" width="60.421875" style="0" customWidth="1"/>
    <col min="3" max="3" width="98.140625" style="0" bestFit="1" customWidth="1"/>
    <col min="5" max="5" width="15.57421875" style="0" customWidth="1"/>
    <col min="6" max="6" width="17.28125" style="0" customWidth="1"/>
    <col min="7" max="7" width="15.7109375" style="0" customWidth="1"/>
  </cols>
  <sheetData>
    <row r="3" spans="2:7" ht="21">
      <c r="B3" s="267" t="s">
        <v>164</v>
      </c>
      <c r="C3" s="260"/>
      <c r="D3" s="34"/>
      <c r="E3" s="34"/>
      <c r="F3" s="34"/>
      <c r="G3" s="34"/>
    </row>
    <row r="4" spans="2:7" ht="21">
      <c r="B4" s="267" t="s">
        <v>1</v>
      </c>
      <c r="C4" s="260"/>
      <c r="D4" s="34"/>
      <c r="E4" s="34"/>
      <c r="F4" s="34"/>
      <c r="G4" s="34"/>
    </row>
    <row r="5" spans="2:7" ht="21">
      <c r="B5" s="26"/>
      <c r="C5" s="27"/>
      <c r="D5" s="26"/>
      <c r="E5" s="26"/>
      <c r="F5" s="26"/>
      <c r="G5" s="28"/>
    </row>
    <row r="6" spans="2:7" ht="23.25">
      <c r="B6" s="268" t="s">
        <v>258</v>
      </c>
      <c r="C6" s="269"/>
      <c r="D6" s="34"/>
      <c r="E6" s="34"/>
      <c r="F6" s="34"/>
      <c r="G6" s="34"/>
    </row>
    <row r="7" spans="3:10" ht="15">
      <c r="C7" s="272"/>
      <c r="D7" s="273"/>
      <c r="E7" s="273"/>
      <c r="F7" s="273"/>
      <c r="G7" s="273"/>
      <c r="H7" s="273"/>
      <c r="I7" s="273"/>
      <c r="J7" s="273"/>
    </row>
    <row r="8" spans="2:7" ht="23.25">
      <c r="B8" s="114" t="s">
        <v>175</v>
      </c>
      <c r="C8" s="61"/>
      <c r="D8" s="61"/>
      <c r="E8" s="61"/>
      <c r="F8" s="61"/>
      <c r="G8" s="61"/>
    </row>
    <row r="9" spans="2:7" ht="15">
      <c r="B9" s="67"/>
      <c r="C9" s="67"/>
      <c r="D9" s="67"/>
      <c r="E9" s="67"/>
      <c r="F9" s="67"/>
      <c r="G9" s="67"/>
    </row>
    <row r="10" spans="2:7" ht="18">
      <c r="B10" s="88" t="s">
        <v>33</v>
      </c>
      <c r="C10" s="68"/>
      <c r="D10" s="68"/>
      <c r="E10" s="68"/>
      <c r="F10" s="68"/>
      <c r="G10" s="68"/>
    </row>
    <row r="11" spans="2:7" ht="15">
      <c r="B11" s="89" t="s">
        <v>36</v>
      </c>
      <c r="C11" s="69"/>
      <c r="D11" s="6"/>
      <c r="E11" s="6"/>
      <c r="F11" s="6"/>
      <c r="G11" s="6"/>
    </row>
    <row r="12" spans="2:7" ht="15">
      <c r="B12" s="90" t="s">
        <v>34</v>
      </c>
      <c r="C12" s="70"/>
      <c r="D12" s="70"/>
      <c r="E12" s="70"/>
      <c r="F12" s="70"/>
      <c r="G12" s="70"/>
    </row>
    <row r="13" spans="2:7" ht="15">
      <c r="B13" s="90" t="s">
        <v>155</v>
      </c>
      <c r="C13" s="60"/>
      <c r="D13" s="60"/>
      <c r="E13" s="60"/>
      <c r="F13" s="60"/>
      <c r="G13" s="70"/>
    </row>
    <row r="14" spans="2:7" ht="15">
      <c r="B14" s="30"/>
      <c r="C14" s="60"/>
      <c r="D14" s="60"/>
      <c r="E14" s="60"/>
      <c r="F14" s="60"/>
      <c r="G14" s="70"/>
    </row>
    <row r="15" spans="2:7" ht="18">
      <c r="B15" s="88" t="s">
        <v>35</v>
      </c>
      <c r="C15" s="68"/>
      <c r="D15" s="68"/>
      <c r="E15" s="68"/>
      <c r="F15" s="68"/>
      <c r="G15" s="68"/>
    </row>
    <row r="16" spans="2:7" ht="15">
      <c r="B16" s="91" t="s">
        <v>259</v>
      </c>
      <c r="C16" s="62"/>
      <c r="D16" s="62"/>
      <c r="E16" s="62"/>
      <c r="F16" s="62"/>
      <c r="G16" s="62"/>
    </row>
    <row r="17" spans="2:7" ht="15">
      <c r="B17" s="71"/>
      <c r="C17" s="71"/>
      <c r="D17" s="71"/>
      <c r="E17" s="71"/>
      <c r="F17" s="71"/>
      <c r="G17" s="71"/>
    </row>
    <row r="18" spans="2:7" ht="17.25" customHeight="1">
      <c r="B18" s="92" t="s">
        <v>142</v>
      </c>
      <c r="C18" s="72"/>
      <c r="D18" s="72"/>
      <c r="E18" s="72"/>
      <c r="F18" s="72"/>
      <c r="G18" s="72"/>
    </row>
    <row r="19" spans="2:7" ht="15">
      <c r="B19" s="91" t="s">
        <v>93</v>
      </c>
      <c r="C19" s="6"/>
      <c r="D19" s="10"/>
      <c r="E19" s="10"/>
      <c r="F19" s="10"/>
      <c r="G19" s="10"/>
    </row>
    <row r="20" spans="2:7" ht="15">
      <c r="B20" s="6"/>
      <c r="C20" s="6"/>
      <c r="D20" s="6"/>
      <c r="E20" s="6"/>
      <c r="F20" s="6"/>
      <c r="G20" s="6"/>
    </row>
    <row r="21" spans="2:7" ht="23.25">
      <c r="B21" s="114" t="s">
        <v>174</v>
      </c>
      <c r="C21" s="73"/>
      <c r="D21" s="6"/>
      <c r="E21" s="6"/>
      <c r="F21" s="6"/>
      <c r="G21" s="6"/>
    </row>
    <row r="22" spans="2:7" ht="15">
      <c r="B22" s="33"/>
      <c r="C22" s="32"/>
      <c r="D22" s="6"/>
      <c r="E22" s="6"/>
      <c r="F22" s="6"/>
      <c r="G22" s="6"/>
    </row>
    <row r="23" spans="2:7" ht="18">
      <c r="B23" s="74" t="s">
        <v>37</v>
      </c>
      <c r="C23" s="74"/>
      <c r="D23" s="6"/>
      <c r="E23" s="6"/>
      <c r="F23" s="6"/>
      <c r="G23" s="6"/>
    </row>
    <row r="24" spans="2:7" ht="15">
      <c r="B24" s="270" t="s">
        <v>58</v>
      </c>
      <c r="C24" s="89" t="s">
        <v>38</v>
      </c>
      <c r="D24" s="6"/>
      <c r="E24" s="6"/>
      <c r="F24" s="6"/>
      <c r="G24" s="6"/>
    </row>
    <row r="25" spans="2:7" ht="15.75">
      <c r="B25" s="271"/>
      <c r="C25" s="94" t="s">
        <v>143</v>
      </c>
      <c r="D25" s="6"/>
      <c r="E25" s="6"/>
      <c r="F25" s="6"/>
      <c r="G25" s="6"/>
    </row>
    <row r="26" spans="2:7" ht="15.75">
      <c r="B26" s="271"/>
      <c r="C26" s="94" t="s">
        <v>144</v>
      </c>
      <c r="D26" s="6"/>
      <c r="E26" s="6"/>
      <c r="F26" s="6"/>
      <c r="G26" s="6"/>
    </row>
    <row r="27" spans="2:7" ht="15.75">
      <c r="B27" s="271"/>
      <c r="C27" s="94" t="s">
        <v>145</v>
      </c>
      <c r="D27" s="6"/>
      <c r="E27" s="6"/>
      <c r="F27" s="6"/>
      <c r="G27" s="6"/>
    </row>
    <row r="28" spans="2:7" ht="15.75">
      <c r="B28" s="95"/>
      <c r="C28" s="94"/>
      <c r="D28" s="6"/>
      <c r="E28" s="6"/>
      <c r="F28" s="6"/>
      <c r="G28" s="6"/>
    </row>
    <row r="29" spans="2:7" ht="30">
      <c r="B29" s="93" t="s">
        <v>39</v>
      </c>
      <c r="C29" s="96" t="s">
        <v>40</v>
      </c>
      <c r="D29" s="6"/>
      <c r="E29" s="6"/>
      <c r="F29" s="6"/>
      <c r="G29" s="6"/>
    </row>
    <row r="30" spans="2:7" ht="15.75">
      <c r="B30" s="93"/>
      <c r="C30" s="96"/>
      <c r="D30" s="6"/>
      <c r="E30" s="6"/>
      <c r="F30" s="6"/>
      <c r="G30" s="6"/>
    </row>
    <row r="31" spans="2:7" ht="30">
      <c r="B31" s="93" t="s">
        <v>41</v>
      </c>
      <c r="C31" s="97" t="s">
        <v>42</v>
      </c>
      <c r="D31" s="6"/>
      <c r="E31" s="6"/>
      <c r="F31" s="6"/>
      <c r="G31" s="6"/>
    </row>
    <row r="32" spans="2:7" ht="15.75">
      <c r="B32" s="93"/>
      <c r="C32" s="97"/>
      <c r="D32" s="6"/>
      <c r="E32" s="6"/>
      <c r="F32" s="6"/>
      <c r="G32" s="6"/>
    </row>
    <row r="33" spans="2:7" ht="30">
      <c r="B33" s="93" t="s">
        <v>43</v>
      </c>
      <c r="C33" s="96" t="s">
        <v>44</v>
      </c>
      <c r="D33" s="6"/>
      <c r="E33" s="6"/>
      <c r="F33" s="6"/>
      <c r="G33" s="6"/>
    </row>
    <row r="34" spans="2:7" ht="15.75">
      <c r="B34" s="93"/>
      <c r="C34" s="96"/>
      <c r="D34" s="6"/>
      <c r="E34" s="6"/>
      <c r="F34" s="6"/>
      <c r="G34" s="6"/>
    </row>
    <row r="35" spans="2:7" ht="34.5" customHeight="1">
      <c r="B35" s="93" t="s">
        <v>45</v>
      </c>
      <c r="C35" s="96" t="s">
        <v>46</v>
      </c>
      <c r="D35" s="6"/>
      <c r="E35" s="6"/>
      <c r="F35" s="6"/>
      <c r="G35" s="6"/>
    </row>
    <row r="36" spans="2:7" ht="34.5" customHeight="1">
      <c r="B36" s="93"/>
      <c r="C36" s="96"/>
      <c r="D36" s="6"/>
      <c r="E36" s="6"/>
      <c r="F36" s="6"/>
      <c r="G36" s="6"/>
    </row>
    <row r="37" spans="2:7" ht="30">
      <c r="B37" s="265" t="s">
        <v>47</v>
      </c>
      <c r="C37" s="96" t="s">
        <v>48</v>
      </c>
      <c r="D37" s="6"/>
      <c r="E37" s="6"/>
      <c r="F37" s="6"/>
      <c r="G37" s="6"/>
    </row>
    <row r="38" spans="2:7" ht="30">
      <c r="B38" s="266"/>
      <c r="C38" s="96" t="s">
        <v>49</v>
      </c>
      <c r="D38" s="6"/>
      <c r="E38" s="6"/>
      <c r="F38" s="6"/>
      <c r="G38" s="6"/>
    </row>
    <row r="39" spans="2:7" ht="30">
      <c r="B39" s="266"/>
      <c r="C39" s="96" t="s">
        <v>50</v>
      </c>
      <c r="D39" s="6"/>
      <c r="E39" s="6"/>
      <c r="F39" s="6"/>
      <c r="G39" s="6"/>
    </row>
    <row r="40" spans="2:7" ht="15">
      <c r="B40" s="6"/>
      <c r="C40" s="96"/>
      <c r="D40" s="6"/>
      <c r="E40" s="6"/>
      <c r="F40" s="6"/>
      <c r="G40" s="6"/>
    </row>
    <row r="41" spans="2:7" ht="60">
      <c r="B41" s="93" t="s">
        <v>51</v>
      </c>
      <c r="C41" s="96" t="s">
        <v>146</v>
      </c>
      <c r="D41" s="6"/>
      <c r="E41" s="6"/>
      <c r="F41" s="6"/>
      <c r="G41" s="6"/>
    </row>
    <row r="42" spans="2:7" ht="15.75">
      <c r="B42" s="93"/>
      <c r="C42" s="96"/>
      <c r="D42" s="6"/>
      <c r="E42" s="6"/>
      <c r="F42" s="6"/>
      <c r="G42" s="6"/>
    </row>
    <row r="43" spans="2:7" ht="30">
      <c r="B43" s="93" t="s">
        <v>52</v>
      </c>
      <c r="C43" s="96" t="s">
        <v>103</v>
      </c>
      <c r="D43" s="6"/>
      <c r="E43" s="6"/>
      <c r="F43" s="6"/>
      <c r="G43" s="6"/>
    </row>
    <row r="44" spans="2:7" ht="15.75">
      <c r="B44" s="93"/>
      <c r="C44" s="96"/>
      <c r="D44" s="6"/>
      <c r="E44" s="6"/>
      <c r="F44" s="6"/>
      <c r="G44" s="6"/>
    </row>
    <row r="45" spans="2:7" ht="15.75">
      <c r="B45" s="93" t="s">
        <v>53</v>
      </c>
      <c r="C45" s="98" t="s">
        <v>54</v>
      </c>
      <c r="D45" s="6"/>
      <c r="E45" s="6"/>
      <c r="F45" s="6"/>
      <c r="G45" s="6"/>
    </row>
    <row r="46" spans="2:7" ht="15.75">
      <c r="B46" s="95"/>
      <c r="C46" s="89"/>
      <c r="D46" s="6"/>
      <c r="E46" s="6"/>
      <c r="F46" s="6"/>
      <c r="G46" s="6"/>
    </row>
    <row r="47" spans="2:7" ht="18">
      <c r="B47" s="101" t="s">
        <v>55</v>
      </c>
      <c r="C47" s="99"/>
      <c r="D47" s="6"/>
      <c r="E47" s="6"/>
      <c r="F47" s="6"/>
      <c r="G47" s="6"/>
    </row>
    <row r="48" spans="4:7" ht="15">
      <c r="D48" s="6"/>
      <c r="E48" s="6"/>
      <c r="F48" s="6"/>
      <c r="G48" s="6"/>
    </row>
    <row r="49" spans="2:7" ht="30">
      <c r="B49" s="99" t="s">
        <v>56</v>
      </c>
      <c r="C49" s="97" t="s">
        <v>57</v>
      </c>
      <c r="D49" s="6"/>
      <c r="E49" s="6"/>
      <c r="F49" s="6"/>
      <c r="G49" s="6"/>
    </row>
    <row r="50" spans="2:7" ht="15.75">
      <c r="B50" s="100"/>
      <c r="C50" s="97"/>
      <c r="D50" s="6"/>
      <c r="E50" s="6"/>
      <c r="F50" s="6"/>
      <c r="G50" s="6"/>
    </row>
    <row r="51" spans="2:7" ht="45">
      <c r="B51" s="99" t="s">
        <v>14</v>
      </c>
      <c r="C51" s="97" t="s">
        <v>147</v>
      </c>
      <c r="D51" s="6"/>
      <c r="E51" s="6"/>
      <c r="F51" s="6"/>
      <c r="G51" s="6"/>
    </row>
    <row r="52" spans="2:3" ht="15">
      <c r="B52" s="65"/>
      <c r="C52" s="29"/>
    </row>
    <row r="53" spans="2:3" ht="15">
      <c r="B53" s="31"/>
      <c r="C53" s="25"/>
    </row>
  </sheetData>
  <sheetProtection/>
  <mergeCells count="6">
    <mergeCell ref="B37:B39"/>
    <mergeCell ref="B3:C3"/>
    <mergeCell ref="B4:C4"/>
    <mergeCell ref="B6:C6"/>
    <mergeCell ref="B24:B27"/>
    <mergeCell ref="C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&amp;R&amp;"Arial Black,Bold"-9-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0"/>
  <sheetViews>
    <sheetView zoomScalePageLayoutView="0" workbookViewId="0" topLeftCell="A1">
      <selection activeCell="B5" sqref="B5:F5"/>
    </sheetView>
  </sheetViews>
  <sheetFormatPr defaultColWidth="9.140625" defaultRowHeight="15"/>
  <cols>
    <col min="2" max="2" width="37.57421875" style="0" customWidth="1"/>
    <col min="3" max="6" width="20.7109375" style="0" customWidth="1"/>
  </cols>
  <sheetData>
    <row r="2" spans="2:6" ht="20.25">
      <c r="B2" s="267" t="s">
        <v>164</v>
      </c>
      <c r="C2" s="260"/>
      <c r="D2" s="260"/>
      <c r="E2" s="260"/>
      <c r="F2" s="260"/>
    </row>
    <row r="3" spans="2:6" ht="20.25">
      <c r="B3" s="267" t="s">
        <v>1</v>
      </c>
      <c r="C3" s="260"/>
      <c r="D3" s="260"/>
      <c r="E3" s="260"/>
      <c r="F3" s="260"/>
    </row>
    <row r="4" spans="2:6" ht="21">
      <c r="B4" s="34"/>
      <c r="C4" s="27"/>
      <c r="D4" s="6"/>
      <c r="E4" s="6"/>
      <c r="F4" s="6"/>
    </row>
    <row r="5" spans="2:6" ht="23.25">
      <c r="B5" s="268" t="s">
        <v>260</v>
      </c>
      <c r="C5" s="269"/>
      <c r="D5" s="269"/>
      <c r="E5" s="269"/>
      <c r="F5" s="269"/>
    </row>
    <row r="6" spans="2:10" ht="15">
      <c r="B6" s="146"/>
      <c r="C6" s="284"/>
      <c r="D6" s="285"/>
      <c r="E6" s="285"/>
      <c r="F6" s="285"/>
      <c r="G6" s="285"/>
      <c r="H6" s="285"/>
      <c r="I6" s="285"/>
      <c r="J6" s="285"/>
    </row>
    <row r="7" spans="2:6" ht="23.25">
      <c r="B7" s="278" t="s">
        <v>169</v>
      </c>
      <c r="C7" s="278"/>
      <c r="D7" s="278"/>
      <c r="E7" s="278"/>
      <c r="F7" s="279"/>
    </row>
    <row r="8" spans="2:6" ht="15">
      <c r="B8" s="280" t="s">
        <v>197</v>
      </c>
      <c r="C8" s="280"/>
      <c r="D8" s="280"/>
      <c r="E8" s="280"/>
      <c r="F8" s="35"/>
    </row>
    <row r="9" spans="2:6" ht="15.75" thickBot="1">
      <c r="B9" s="281"/>
      <c r="C9" s="281"/>
      <c r="D9" s="281"/>
      <c r="E9" s="281"/>
      <c r="F9" s="281"/>
    </row>
    <row r="10" spans="2:6" ht="15">
      <c r="B10" s="282"/>
      <c r="C10" s="282"/>
      <c r="D10" s="283"/>
      <c r="E10" s="243" t="s">
        <v>218</v>
      </c>
      <c r="F10" s="243" t="s">
        <v>184</v>
      </c>
    </row>
    <row r="11" spans="2:6" ht="15">
      <c r="B11" s="274" t="s">
        <v>104</v>
      </c>
      <c r="C11" s="274"/>
      <c r="D11" s="275"/>
      <c r="E11" s="244">
        <v>5</v>
      </c>
      <c r="F11" s="244">
        <v>6</v>
      </c>
    </row>
    <row r="12" spans="2:6" ht="15">
      <c r="B12" s="276" t="s">
        <v>65</v>
      </c>
      <c r="C12" s="276"/>
      <c r="D12" s="277"/>
      <c r="E12" s="245">
        <v>2490.19</v>
      </c>
      <c r="F12" s="245">
        <v>1484.04</v>
      </c>
    </row>
    <row r="13" spans="2:6" ht="27.75" customHeight="1">
      <c r="B13" s="276" t="s">
        <v>199</v>
      </c>
      <c r="C13" s="286"/>
      <c r="D13" s="287"/>
      <c r="E13" s="245">
        <v>2198.36</v>
      </c>
      <c r="F13" s="245">
        <v>323.86</v>
      </c>
    </row>
    <row r="14" spans="2:6" ht="15">
      <c r="B14" s="24"/>
      <c r="C14" s="42"/>
      <c r="D14" s="42"/>
      <c r="E14" s="246"/>
      <c r="F14" s="250"/>
    </row>
    <row r="15" spans="2:6" ht="15">
      <c r="B15" s="24" t="s">
        <v>261</v>
      </c>
      <c r="C15" s="42"/>
      <c r="D15" s="42"/>
      <c r="E15" s="247"/>
      <c r="F15" s="251"/>
    </row>
    <row r="16" spans="2:6" ht="15">
      <c r="B16" s="24" t="s">
        <v>158</v>
      </c>
      <c r="C16" s="42"/>
      <c r="D16" s="42"/>
      <c r="E16" s="247">
        <v>1875.19</v>
      </c>
      <c r="F16" s="251">
        <v>343.8</v>
      </c>
    </row>
    <row r="17" spans="2:6" ht="15">
      <c r="B17" s="24" t="s">
        <v>176</v>
      </c>
      <c r="C17" s="42"/>
      <c r="D17" s="42"/>
      <c r="E17" s="247">
        <v>408.94</v>
      </c>
      <c r="F17" s="251">
        <v>884.61</v>
      </c>
    </row>
    <row r="18" spans="2:6" ht="15">
      <c r="B18" s="24" t="s">
        <v>159</v>
      </c>
      <c r="C18" s="42"/>
      <c r="D18" s="42"/>
      <c r="E18" s="247">
        <v>0</v>
      </c>
      <c r="F18" s="251">
        <v>0</v>
      </c>
    </row>
    <row r="19" spans="2:6" ht="15">
      <c r="B19" s="24" t="s">
        <v>160</v>
      </c>
      <c r="C19" s="42"/>
      <c r="D19" s="42"/>
      <c r="E19" s="247">
        <v>80.87</v>
      </c>
      <c r="F19" s="251">
        <v>242.63</v>
      </c>
    </row>
    <row r="20" spans="2:6" ht="15">
      <c r="B20" s="24" t="s">
        <v>161</v>
      </c>
      <c r="C20" s="42"/>
      <c r="D20" s="42"/>
      <c r="E20" s="247">
        <v>0</v>
      </c>
      <c r="F20" s="251">
        <v>0</v>
      </c>
    </row>
    <row r="21" spans="2:6" ht="15">
      <c r="B21" s="24" t="s">
        <v>198</v>
      </c>
      <c r="C21" s="42"/>
      <c r="D21" s="42"/>
      <c r="E21" s="248">
        <v>125.19</v>
      </c>
      <c r="F21" s="252">
        <v>13</v>
      </c>
    </row>
    <row r="22" spans="2:6" ht="15.75" thickBot="1">
      <c r="B22" s="24"/>
      <c r="C22" s="42"/>
      <c r="D22" s="42"/>
      <c r="E22" s="249">
        <f>SUM(E16:E21)</f>
        <v>2490.19</v>
      </c>
      <c r="F22" s="253">
        <f>SUM(F16:F21)</f>
        <v>1484.04</v>
      </c>
    </row>
    <row r="23" spans="2:6" ht="15">
      <c r="B23" s="40"/>
      <c r="C23" s="40"/>
      <c r="D23" s="41"/>
      <c r="E23" s="41"/>
      <c r="F23" s="41"/>
    </row>
    <row r="24" spans="2:6" ht="15">
      <c r="B24" s="280" t="s">
        <v>112</v>
      </c>
      <c r="C24" s="280"/>
      <c r="D24" s="280"/>
      <c r="E24" s="280"/>
      <c r="F24" s="280"/>
    </row>
    <row r="25" spans="2:4" ht="15.75" thickBot="1">
      <c r="B25" s="123"/>
      <c r="C25" s="123"/>
      <c r="D25" s="124"/>
    </row>
    <row r="26" spans="2:6" ht="15.75" customHeight="1">
      <c r="B26" s="24" t="s">
        <v>262</v>
      </c>
      <c r="C26" s="199"/>
      <c r="D26" s="201"/>
      <c r="E26" s="167" t="s">
        <v>59</v>
      </c>
      <c r="F26" s="168" t="s">
        <v>60</v>
      </c>
    </row>
    <row r="27" spans="2:6" ht="15" customHeight="1">
      <c r="B27" s="38" t="s">
        <v>185</v>
      </c>
      <c r="C27" s="122"/>
      <c r="D27" s="145"/>
      <c r="E27" s="233">
        <v>0</v>
      </c>
      <c r="F27" s="234">
        <v>0</v>
      </c>
    </row>
    <row r="28" spans="3:6" ht="15">
      <c r="C28" s="38"/>
      <c r="D28" s="39"/>
      <c r="E28" s="39"/>
      <c r="F28" s="39"/>
    </row>
    <row r="29" ht="15">
      <c r="B29" s="80" t="s">
        <v>113</v>
      </c>
    </row>
    <row r="31" spans="2:6" ht="23.25">
      <c r="B31" s="292" t="s">
        <v>170</v>
      </c>
      <c r="C31" s="292"/>
      <c r="D31" s="292"/>
      <c r="E31" s="292"/>
      <c r="F31" s="292"/>
    </row>
    <row r="32" spans="2:6" ht="15.75" thickBot="1">
      <c r="B32" s="293"/>
      <c r="C32" s="293"/>
      <c r="D32" s="293"/>
      <c r="E32" s="293"/>
      <c r="F32" s="293"/>
    </row>
    <row r="33" spans="2:6" ht="28.5" customHeight="1">
      <c r="B33" s="45" t="s">
        <v>66</v>
      </c>
      <c r="C33" s="288" t="s">
        <v>67</v>
      </c>
      <c r="D33" s="289"/>
      <c r="E33" s="290" t="s">
        <v>68</v>
      </c>
      <c r="F33" s="291"/>
    </row>
    <row r="34" spans="2:6" ht="15">
      <c r="B34" s="43"/>
      <c r="C34" s="156" t="s">
        <v>59</v>
      </c>
      <c r="D34" s="47" t="s">
        <v>60</v>
      </c>
      <c r="E34" s="47" t="s">
        <v>59</v>
      </c>
      <c r="F34" s="157" t="s">
        <v>60</v>
      </c>
    </row>
    <row r="35" spans="2:6" ht="15">
      <c r="B35" s="43"/>
      <c r="C35" s="208"/>
      <c r="D35" s="209"/>
      <c r="E35" s="209"/>
      <c r="F35" s="210"/>
    </row>
    <row r="36" spans="2:6" ht="15">
      <c r="B36" s="48" t="s">
        <v>28</v>
      </c>
      <c r="C36" s="158" t="s">
        <v>30</v>
      </c>
      <c r="D36" s="49" t="s">
        <v>30</v>
      </c>
      <c r="E36" s="49" t="s">
        <v>30</v>
      </c>
      <c r="F36" s="159" t="s">
        <v>30</v>
      </c>
    </row>
    <row r="37" spans="2:6" ht="30">
      <c r="B37" s="50" t="s">
        <v>263</v>
      </c>
      <c r="C37" s="160">
        <v>5525</v>
      </c>
      <c r="D37" s="160">
        <v>5525</v>
      </c>
      <c r="E37" s="227">
        <v>0</v>
      </c>
      <c r="F37" s="228">
        <v>0</v>
      </c>
    </row>
    <row r="38" spans="2:6" ht="15">
      <c r="B38" s="50" t="s">
        <v>69</v>
      </c>
      <c r="C38" s="161">
        <v>2071</v>
      </c>
      <c r="D38" s="239">
        <v>6802</v>
      </c>
      <c r="E38" s="229">
        <v>0</v>
      </c>
      <c r="F38" s="230">
        <v>0</v>
      </c>
    </row>
    <row r="39" spans="2:12" ht="15">
      <c r="B39" s="50" t="s">
        <v>97</v>
      </c>
      <c r="C39" s="162">
        <v>1814</v>
      </c>
      <c r="D39" s="240">
        <v>2170</v>
      </c>
      <c r="E39" s="231">
        <v>905</v>
      </c>
      <c r="F39" s="232">
        <v>1620</v>
      </c>
      <c r="L39">
        <f>2890+1167.98</f>
        <v>4057.98</v>
      </c>
    </row>
    <row r="40" spans="2:6" ht="15.75" thickBot="1">
      <c r="B40" s="254" t="s">
        <v>241</v>
      </c>
      <c r="C40" s="223">
        <f>SUM(C37:C39)</f>
        <v>9410</v>
      </c>
      <c r="D40" s="223">
        <f>SUM(D37:D39)</f>
        <v>14497</v>
      </c>
      <c r="E40" s="223">
        <f>SUM(E37:E39)</f>
        <v>905</v>
      </c>
      <c r="F40" s="223">
        <f>SUM(F37:F39)</f>
        <v>1620</v>
      </c>
    </row>
    <row r="41" spans="2:4" ht="15.75" thickBot="1">
      <c r="B41" s="50" t="s">
        <v>242</v>
      </c>
      <c r="C41" s="255">
        <f>+C40+E40</f>
        <v>10315</v>
      </c>
      <c r="D41" s="255">
        <f>D40+F40</f>
        <v>16117</v>
      </c>
    </row>
    <row r="43" spans="2:6" ht="23.25">
      <c r="B43" s="292" t="s">
        <v>171</v>
      </c>
      <c r="C43" s="292"/>
      <c r="D43" s="292"/>
      <c r="E43" s="292"/>
      <c r="F43" s="292"/>
    </row>
    <row r="44" spans="2:6" ht="15.75" thickBot="1">
      <c r="B44" s="293"/>
      <c r="C44" s="293"/>
      <c r="D44" s="293"/>
      <c r="E44" s="293"/>
      <c r="F44" s="293"/>
    </row>
    <row r="45" spans="2:6" ht="30.75" customHeight="1">
      <c r="B45" s="45" t="s">
        <v>72</v>
      </c>
      <c r="C45" s="288" t="s">
        <v>67</v>
      </c>
      <c r="D45" s="289"/>
      <c r="E45" s="290" t="s">
        <v>68</v>
      </c>
      <c r="F45" s="291"/>
    </row>
    <row r="46" spans="2:6" ht="15">
      <c r="B46" s="43"/>
      <c r="C46" s="156" t="s">
        <v>59</v>
      </c>
      <c r="D46" s="47" t="s">
        <v>60</v>
      </c>
      <c r="E46" s="47" t="s">
        <v>59</v>
      </c>
      <c r="F46" s="157" t="s">
        <v>60</v>
      </c>
    </row>
    <row r="47" spans="2:6" ht="15">
      <c r="B47" s="44" t="s">
        <v>28</v>
      </c>
      <c r="C47" s="158" t="s">
        <v>30</v>
      </c>
      <c r="D47" s="49" t="s">
        <v>30</v>
      </c>
      <c r="E47" s="49" t="s">
        <v>30</v>
      </c>
      <c r="F47" s="159" t="s">
        <v>30</v>
      </c>
    </row>
    <row r="48" spans="2:6" ht="15">
      <c r="B48" s="50" t="s">
        <v>70</v>
      </c>
      <c r="C48" s="163"/>
      <c r="D48" s="103"/>
      <c r="E48" s="102"/>
      <c r="F48" s="164"/>
    </row>
    <row r="49" spans="2:6" ht="15">
      <c r="B49" s="50" t="s">
        <v>71</v>
      </c>
      <c r="C49" s="165">
        <v>5236</v>
      </c>
      <c r="D49" s="241">
        <v>4985</v>
      </c>
      <c r="E49" s="165">
        <v>3417</v>
      </c>
      <c r="F49" s="154">
        <v>3551</v>
      </c>
    </row>
    <row r="50" spans="2:11" ht="15.75" thickBot="1">
      <c r="B50" s="329" t="s">
        <v>264</v>
      </c>
      <c r="C50" s="166">
        <f>+C49</f>
        <v>5236</v>
      </c>
      <c r="D50" s="242">
        <f>+D49</f>
        <v>4985</v>
      </c>
      <c r="E50" s="166">
        <f>+E49</f>
        <v>3417</v>
      </c>
      <c r="F50" s="155">
        <f>+F49</f>
        <v>3551</v>
      </c>
      <c r="K50" s="104">
        <f>C50+E50</f>
        <v>8653</v>
      </c>
    </row>
  </sheetData>
  <sheetProtection/>
  <mergeCells count="20">
    <mergeCell ref="B13:D13"/>
    <mergeCell ref="B24:F24"/>
    <mergeCell ref="C45:D45"/>
    <mergeCell ref="E45:F45"/>
    <mergeCell ref="B31:F31"/>
    <mergeCell ref="B32:F32"/>
    <mergeCell ref="C33:D33"/>
    <mergeCell ref="E33:F33"/>
    <mergeCell ref="B43:F43"/>
    <mergeCell ref="B44:F44"/>
    <mergeCell ref="B11:D11"/>
    <mergeCell ref="B12:D12"/>
    <mergeCell ref="B2:F2"/>
    <mergeCell ref="B3:F3"/>
    <mergeCell ref="B5:F5"/>
    <mergeCell ref="B7:F7"/>
    <mergeCell ref="B8:E8"/>
    <mergeCell ref="B9:F9"/>
    <mergeCell ref="B10:D10"/>
    <mergeCell ref="C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  <headerFooter>
    <oddFooter>&amp;R&amp;"Arial,Bold"-10-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66"/>
  <sheetViews>
    <sheetView zoomScale="80" zoomScaleNormal="80" zoomScalePageLayoutView="0" workbookViewId="0" topLeftCell="A1">
      <selection activeCell="B5" sqref="B5:H5"/>
    </sheetView>
  </sheetViews>
  <sheetFormatPr defaultColWidth="9.140625" defaultRowHeight="15"/>
  <cols>
    <col min="2" max="2" width="31.7109375" style="0" customWidth="1"/>
    <col min="3" max="3" width="19.57421875" style="0" customWidth="1"/>
    <col min="4" max="4" width="16.28125" style="0" customWidth="1"/>
    <col min="5" max="5" width="14.00390625" style="0" customWidth="1"/>
    <col min="6" max="6" width="17.140625" style="0" customWidth="1"/>
    <col min="7" max="7" width="16.8515625" style="0" customWidth="1"/>
    <col min="8" max="8" width="19.00390625" style="0" customWidth="1"/>
    <col min="9" max="18" width="0" style="0" hidden="1" customWidth="1"/>
  </cols>
  <sheetData>
    <row r="2" spans="2:8" ht="20.25">
      <c r="B2" s="267" t="s">
        <v>164</v>
      </c>
      <c r="C2" s="260"/>
      <c r="D2" s="260"/>
      <c r="E2" s="260"/>
      <c r="F2" s="260"/>
      <c r="G2" s="260"/>
      <c r="H2" s="260"/>
    </row>
    <row r="3" spans="2:8" ht="20.25">
      <c r="B3" s="267" t="s">
        <v>1</v>
      </c>
      <c r="C3" s="262"/>
      <c r="D3" s="262"/>
      <c r="E3" s="262"/>
      <c r="F3" s="262"/>
      <c r="G3" s="262"/>
      <c r="H3" s="262"/>
    </row>
    <row r="4" spans="2:6" ht="21">
      <c r="B4" s="34"/>
      <c r="C4" s="27"/>
      <c r="D4" s="6"/>
      <c r="E4" s="6"/>
      <c r="F4" s="6"/>
    </row>
    <row r="5" spans="2:8" ht="23.25">
      <c r="B5" s="268" t="s">
        <v>260</v>
      </c>
      <c r="C5" s="269"/>
      <c r="D5" s="269"/>
      <c r="E5" s="269"/>
      <c r="F5" s="269"/>
      <c r="G5" s="269"/>
      <c r="H5" s="269"/>
    </row>
    <row r="6" spans="2:6" ht="15">
      <c r="B6" s="303"/>
      <c r="C6" s="303"/>
      <c r="D6" s="303"/>
      <c r="E6" s="303"/>
      <c r="F6" s="303"/>
    </row>
    <row r="7" spans="2:8" ht="23.25">
      <c r="B7" s="305" t="s">
        <v>172</v>
      </c>
      <c r="C7" s="305"/>
      <c r="D7" s="305"/>
      <c r="E7" s="305"/>
      <c r="F7" s="305"/>
      <c r="G7" s="305"/>
      <c r="H7" s="305"/>
    </row>
    <row r="8" spans="2:8" ht="15">
      <c r="B8" s="306"/>
      <c r="C8" s="306"/>
      <c r="D8" s="306"/>
      <c r="E8" s="306"/>
      <c r="F8" s="306"/>
      <c r="G8" s="306"/>
      <c r="H8" s="306"/>
    </row>
    <row r="9" spans="2:8" ht="15.75">
      <c r="B9" s="307" t="s">
        <v>114</v>
      </c>
      <c r="C9" s="307"/>
      <c r="D9" s="307"/>
      <c r="E9" s="307"/>
      <c r="F9" s="307"/>
      <c r="G9" s="307"/>
      <c r="H9" s="307"/>
    </row>
    <row r="10" spans="2:8" ht="15">
      <c r="B10" s="294"/>
      <c r="C10" s="294"/>
      <c r="D10" s="294"/>
      <c r="E10" s="294"/>
      <c r="F10" s="294"/>
      <c r="G10" s="294"/>
      <c r="H10" s="294"/>
    </row>
    <row r="11" spans="2:8" ht="15">
      <c r="B11" s="51" t="s">
        <v>73</v>
      </c>
      <c r="C11" s="51" t="s">
        <v>84</v>
      </c>
      <c r="D11" s="304" t="s">
        <v>74</v>
      </c>
      <c r="E11" s="304"/>
      <c r="F11" s="304"/>
      <c r="G11" s="304"/>
      <c r="H11" s="304"/>
    </row>
    <row r="12" spans="2:8" ht="34.5" customHeight="1">
      <c r="B12" s="54" t="s">
        <v>78</v>
      </c>
      <c r="C12" s="54" t="s">
        <v>7</v>
      </c>
      <c r="D12" s="299" t="s">
        <v>81</v>
      </c>
      <c r="E12" s="299"/>
      <c r="F12" s="299"/>
      <c r="G12" s="299"/>
      <c r="H12" s="299"/>
    </row>
    <row r="13" spans="2:8" ht="33.75" customHeight="1">
      <c r="B13" s="54" t="s">
        <v>79</v>
      </c>
      <c r="C13" s="54" t="s">
        <v>7</v>
      </c>
      <c r="D13" s="299" t="s">
        <v>82</v>
      </c>
      <c r="E13" s="299"/>
      <c r="F13" s="299"/>
      <c r="G13" s="299"/>
      <c r="H13" s="299"/>
    </row>
    <row r="14" spans="2:8" ht="39.75" customHeight="1">
      <c r="B14" s="54" t="s">
        <v>80</v>
      </c>
      <c r="C14" s="54" t="s">
        <v>7</v>
      </c>
      <c r="D14" s="299" t="s">
        <v>83</v>
      </c>
      <c r="E14" s="299"/>
      <c r="F14" s="299"/>
      <c r="G14" s="299"/>
      <c r="H14" s="299"/>
    </row>
    <row r="15" spans="2:8" ht="39.75" customHeight="1">
      <c r="B15" s="189" t="s">
        <v>200</v>
      </c>
      <c r="C15" s="189" t="s">
        <v>7</v>
      </c>
      <c r="D15" s="299" t="s">
        <v>201</v>
      </c>
      <c r="E15" s="299"/>
      <c r="F15" s="299"/>
      <c r="G15" s="299"/>
      <c r="H15" s="299"/>
    </row>
    <row r="16" spans="2:14" ht="35.25" customHeight="1">
      <c r="B16" s="57" t="s">
        <v>95</v>
      </c>
      <c r="C16" s="54" t="s">
        <v>7</v>
      </c>
      <c r="D16" s="312" t="s">
        <v>96</v>
      </c>
      <c r="E16" s="313"/>
      <c r="F16" s="313"/>
      <c r="G16" s="313"/>
      <c r="H16" s="314"/>
      <c r="N16">
        <f>2880-1136</f>
        <v>1744</v>
      </c>
    </row>
    <row r="17" spans="2:8" ht="35.25" customHeight="1">
      <c r="B17" s="57" t="s">
        <v>86</v>
      </c>
      <c r="C17" s="54" t="s">
        <v>7</v>
      </c>
      <c r="D17" s="300" t="s">
        <v>214</v>
      </c>
      <c r="E17" s="301"/>
      <c r="F17" s="301"/>
      <c r="G17" s="301"/>
      <c r="H17" s="302"/>
    </row>
    <row r="18" spans="2:14" ht="17.25" customHeight="1">
      <c r="B18" s="55"/>
      <c r="C18" s="55"/>
      <c r="D18" s="56"/>
      <c r="E18" s="56"/>
      <c r="F18" s="56"/>
      <c r="G18" s="56"/>
      <c r="H18" s="56"/>
      <c r="N18">
        <f>2880-1744</f>
        <v>1136</v>
      </c>
    </row>
    <row r="19" spans="2:14" ht="15.75">
      <c r="B19" s="317" t="s">
        <v>225</v>
      </c>
      <c r="C19" s="317"/>
      <c r="D19" s="317"/>
      <c r="E19" s="317"/>
      <c r="F19" s="317"/>
      <c r="G19" s="317"/>
      <c r="H19" s="317"/>
      <c r="N19">
        <f>SUM(N16:N18)</f>
        <v>2880</v>
      </c>
    </row>
    <row r="20" spans="2:8" ht="22.5" customHeight="1">
      <c r="B20" s="296"/>
      <c r="C20" s="296"/>
      <c r="D20" s="296"/>
      <c r="E20" s="296"/>
      <c r="F20" s="296"/>
      <c r="G20" s="296"/>
      <c r="H20" s="296"/>
    </row>
    <row r="21" spans="2:16" ht="30">
      <c r="B21" s="297" t="s">
        <v>85</v>
      </c>
      <c r="C21" s="52" t="s">
        <v>75</v>
      </c>
      <c r="D21" s="52" t="s">
        <v>16</v>
      </c>
      <c r="E21" s="52" t="s">
        <v>76</v>
      </c>
      <c r="F21" s="64" t="s">
        <v>94</v>
      </c>
      <c r="G21" s="52" t="s">
        <v>77</v>
      </c>
      <c r="P21">
        <f>4220-2147</f>
        <v>2073</v>
      </c>
    </row>
    <row r="22" spans="2:7" ht="15">
      <c r="B22" s="298"/>
      <c r="C22" s="53" t="s">
        <v>30</v>
      </c>
      <c r="D22" s="53" t="s">
        <v>30</v>
      </c>
      <c r="E22" s="53" t="s">
        <v>30</v>
      </c>
      <c r="F22" s="63"/>
      <c r="G22" s="53" t="s">
        <v>30</v>
      </c>
    </row>
    <row r="23" spans="2:7" ht="15">
      <c r="B23" s="179" t="s">
        <v>168</v>
      </c>
      <c r="C23" s="182"/>
      <c r="D23" s="182"/>
      <c r="E23" s="182"/>
      <c r="F23" s="202"/>
      <c r="G23" s="182"/>
    </row>
    <row r="24" spans="2:7" ht="15">
      <c r="B24" s="54" t="s">
        <v>78</v>
      </c>
      <c r="C24" s="187">
        <v>3500</v>
      </c>
      <c r="D24" s="187">
        <v>3841</v>
      </c>
      <c r="E24" s="187">
        <v>-422</v>
      </c>
      <c r="F24" s="334" t="s">
        <v>238</v>
      </c>
      <c r="G24" s="335">
        <f>C24+D24+E24</f>
        <v>6919</v>
      </c>
    </row>
    <row r="25" spans="2:7" ht="15">
      <c r="B25" s="54" t="s">
        <v>79</v>
      </c>
      <c r="C25" s="187">
        <v>15593</v>
      </c>
      <c r="D25" s="187">
        <v>7</v>
      </c>
      <c r="E25" s="334">
        <v>0</v>
      </c>
      <c r="F25" s="336" t="s">
        <v>238</v>
      </c>
      <c r="G25" s="335">
        <f aca="true" t="shared" si="0" ref="G25:G31">C25+D25+E25</f>
        <v>15600</v>
      </c>
    </row>
    <row r="26" spans="2:7" ht="15">
      <c r="B26" s="54" t="s">
        <v>80</v>
      </c>
      <c r="C26" s="185">
        <v>2903</v>
      </c>
      <c r="D26" s="185">
        <v>2</v>
      </c>
      <c r="E26" s="185">
        <v>-384</v>
      </c>
      <c r="F26" s="336" t="s">
        <v>238</v>
      </c>
      <c r="G26" s="335">
        <f t="shared" si="0"/>
        <v>2521</v>
      </c>
    </row>
    <row r="27" spans="2:7" ht="15">
      <c r="B27" s="54" t="s">
        <v>200</v>
      </c>
      <c r="C27" s="185">
        <v>750</v>
      </c>
      <c r="D27" s="185">
        <v>750</v>
      </c>
      <c r="E27" s="185">
        <v>0</v>
      </c>
      <c r="F27" s="336" t="s">
        <v>238</v>
      </c>
      <c r="G27" s="335">
        <f t="shared" si="0"/>
        <v>1500</v>
      </c>
    </row>
    <row r="28" spans="2:7" ht="15">
      <c r="B28" s="224"/>
      <c r="C28" s="235"/>
      <c r="D28" s="185"/>
      <c r="E28" s="185"/>
      <c r="F28" s="338"/>
      <c r="G28" s="337"/>
    </row>
    <row r="29" spans="2:7" ht="15">
      <c r="B29" s="226" t="s">
        <v>215</v>
      </c>
      <c r="C29" s="236">
        <v>5525</v>
      </c>
      <c r="D29" s="339">
        <v>0</v>
      </c>
      <c r="E29" s="339">
        <v>0</v>
      </c>
      <c r="F29" s="340">
        <v>0</v>
      </c>
      <c r="G29" s="332">
        <f t="shared" si="0"/>
        <v>5525</v>
      </c>
    </row>
    <row r="30" spans="2:7" ht="15.75" thickBot="1">
      <c r="B30" s="225"/>
      <c r="C30" s="237"/>
      <c r="D30" s="341"/>
      <c r="E30" s="341"/>
      <c r="F30" s="342"/>
      <c r="G30" s="343"/>
    </row>
    <row r="31" spans="2:10" ht="16.5" thickBot="1" thickTop="1">
      <c r="B31" s="330" t="s">
        <v>87</v>
      </c>
      <c r="C31" s="186">
        <f>SUM(C24:C30)</f>
        <v>28271</v>
      </c>
      <c r="D31" s="186">
        <f>SUM(D24:D30)</f>
        <v>4600</v>
      </c>
      <c r="E31" s="186">
        <f>SUM(E24:E30)</f>
        <v>-806</v>
      </c>
      <c r="F31" s="186">
        <f>SUM(F24:F30)</f>
        <v>0</v>
      </c>
      <c r="G31" s="350">
        <f t="shared" si="0"/>
        <v>32065</v>
      </c>
      <c r="J31" t="s">
        <v>149</v>
      </c>
    </row>
    <row r="32" spans="2:7" ht="15.75" thickTop="1">
      <c r="B32" s="58"/>
      <c r="C32" s="188"/>
      <c r="D32" s="188"/>
      <c r="E32" s="188"/>
      <c r="F32" s="344"/>
      <c r="G32" s="332"/>
    </row>
    <row r="33" spans="2:7" ht="15">
      <c r="B33" s="331" t="s">
        <v>5</v>
      </c>
      <c r="C33" s="333">
        <v>25725</v>
      </c>
      <c r="D33" s="187">
        <v>16574</v>
      </c>
      <c r="E33" s="334">
        <v>-18495</v>
      </c>
      <c r="F33" s="345">
        <v>0</v>
      </c>
      <c r="G33" s="346">
        <f>C33+D33+E33+F33</f>
        <v>23804</v>
      </c>
    </row>
    <row r="34" spans="2:18" ht="15.75" thickBot="1">
      <c r="B34" s="180"/>
      <c r="C34" s="332"/>
      <c r="D34" s="347"/>
      <c r="E34" s="348"/>
      <c r="F34" s="347"/>
      <c r="G34" s="332" t="s">
        <v>265</v>
      </c>
      <c r="R34">
        <v>4000</v>
      </c>
    </row>
    <row r="35" spans="2:8" ht="15.75" thickBot="1">
      <c r="B35" s="181" t="s">
        <v>140</v>
      </c>
      <c r="C35" s="183">
        <f>+C31+C33</f>
        <v>53996</v>
      </c>
      <c r="D35" s="183">
        <f>+D31+D33</f>
        <v>21174</v>
      </c>
      <c r="E35" s="183">
        <f>+E31+E33</f>
        <v>-19301</v>
      </c>
      <c r="F35" s="349">
        <f>+F31+F33</f>
        <v>0</v>
      </c>
      <c r="G35" s="183">
        <f>+G31+G33</f>
        <v>55869</v>
      </c>
      <c r="H35" s="46"/>
    </row>
    <row r="36" spans="2:8" ht="15">
      <c r="B36" s="46"/>
      <c r="C36" s="112"/>
      <c r="D36" s="112"/>
      <c r="E36" s="112"/>
      <c r="F36" s="112"/>
      <c r="G36" s="112"/>
      <c r="H36" s="46"/>
    </row>
    <row r="37" spans="2:12" ht="23.25">
      <c r="B37" s="295" t="s">
        <v>186</v>
      </c>
      <c r="C37" s="295"/>
      <c r="D37" s="295"/>
      <c r="E37" s="295"/>
      <c r="F37" s="295"/>
      <c r="K37" s="104" t="e">
        <f>C26-L37</f>
        <v>#REF!</v>
      </c>
      <c r="L37" t="e">
        <f>#REF!-L35</f>
        <v>#REF!</v>
      </c>
    </row>
    <row r="38" spans="2:17" ht="15.75">
      <c r="B38" s="81"/>
      <c r="C38" s="81"/>
      <c r="D38" s="81"/>
      <c r="E38" s="81"/>
      <c r="F38" s="81"/>
      <c r="Q38" s="104" t="e">
        <f>#REF!-R34-C33</f>
        <v>#REF!</v>
      </c>
    </row>
    <row r="39" spans="2:6" ht="15.75">
      <c r="B39" s="81" t="s">
        <v>110</v>
      </c>
      <c r="C39" s="81"/>
      <c r="D39" s="81"/>
      <c r="E39" s="81"/>
      <c r="F39" s="81"/>
    </row>
    <row r="40" spans="2:11" ht="15.75" thickBot="1">
      <c r="B40" s="281"/>
      <c r="C40" s="281"/>
      <c r="D40" s="281"/>
      <c r="E40" s="281"/>
      <c r="F40" s="281"/>
      <c r="K40" s="104">
        <f>G36-H36</f>
        <v>0</v>
      </c>
    </row>
    <row r="41" spans="2:5" ht="15" customHeight="1">
      <c r="B41" s="310" t="s">
        <v>100</v>
      </c>
      <c r="C41" s="315" t="s">
        <v>98</v>
      </c>
      <c r="D41" s="169" t="s">
        <v>218</v>
      </c>
      <c r="E41" s="168" t="s">
        <v>184</v>
      </c>
    </row>
    <row r="42" spans="2:5" ht="30" customHeight="1">
      <c r="B42" s="311"/>
      <c r="C42" s="316"/>
      <c r="D42" s="37" t="s">
        <v>30</v>
      </c>
      <c r="E42" s="170" t="s">
        <v>30</v>
      </c>
    </row>
    <row r="43" spans="2:5" ht="53.25" customHeight="1">
      <c r="B43" s="171" t="s">
        <v>86</v>
      </c>
      <c r="C43" s="36" t="s">
        <v>195</v>
      </c>
      <c r="D43" s="221">
        <v>5500</v>
      </c>
      <c r="E43" s="221">
        <v>5500</v>
      </c>
    </row>
    <row r="44" spans="2:11" ht="30" customHeight="1">
      <c r="B44" s="171" t="s">
        <v>86</v>
      </c>
      <c r="C44" s="36" t="s">
        <v>99</v>
      </c>
      <c r="D44" s="221">
        <v>25</v>
      </c>
      <c r="E44" s="221">
        <v>25</v>
      </c>
      <c r="K44" s="104">
        <f>E36-E31</f>
        <v>806</v>
      </c>
    </row>
    <row r="45" spans="2:5" ht="15.75" thickBot="1">
      <c r="B45" s="172" t="s">
        <v>9</v>
      </c>
      <c r="C45" s="173"/>
      <c r="D45" s="222">
        <f>SUM(D43:D44)</f>
        <v>5525</v>
      </c>
      <c r="E45" s="222">
        <f>SUM(E43:E44)</f>
        <v>5525</v>
      </c>
    </row>
    <row r="47" spans="2:7" ht="15" customHeight="1">
      <c r="B47" s="318" t="s">
        <v>102</v>
      </c>
      <c r="C47" s="319"/>
      <c r="D47" s="319"/>
      <c r="E47" s="319"/>
      <c r="F47" s="319"/>
      <c r="G47" s="319"/>
    </row>
    <row r="48" spans="2:7" ht="15">
      <c r="B48" s="308" t="s">
        <v>101</v>
      </c>
      <c r="C48" s="309"/>
      <c r="D48" s="309"/>
      <c r="E48" s="309"/>
      <c r="F48" s="309"/>
      <c r="G48" s="309"/>
    </row>
    <row r="49" spans="2:7" ht="15">
      <c r="B49" s="59" t="s">
        <v>196</v>
      </c>
      <c r="C49" s="178"/>
      <c r="D49" s="178"/>
      <c r="E49" s="178"/>
      <c r="F49" s="178"/>
      <c r="G49" s="178"/>
    </row>
    <row r="50" spans="2:19" ht="15" customHeight="1">
      <c r="B50" s="59" t="s">
        <v>237</v>
      </c>
      <c r="C50" s="178"/>
      <c r="D50" s="178"/>
      <c r="E50" s="178"/>
      <c r="F50" s="178"/>
      <c r="G50" s="178"/>
      <c r="S50" s="59"/>
    </row>
    <row r="51" spans="2:8" ht="15" customHeight="1">
      <c r="B51" s="203" t="s">
        <v>235</v>
      </c>
      <c r="C51" s="190"/>
      <c r="D51" s="190"/>
      <c r="E51" s="190"/>
      <c r="F51" s="190"/>
      <c r="G51" s="190"/>
      <c r="H51" s="191"/>
    </row>
    <row r="52" spans="2:8" ht="15">
      <c r="B52" s="203" t="s">
        <v>236</v>
      </c>
      <c r="C52" s="190"/>
      <c r="D52" s="190"/>
      <c r="E52" s="190"/>
      <c r="F52" s="190"/>
      <c r="G52" s="190"/>
      <c r="H52" s="191"/>
    </row>
    <row r="53" spans="2:8" ht="15">
      <c r="B53" s="190" t="s">
        <v>194</v>
      </c>
      <c r="C53" s="190"/>
      <c r="D53" s="190"/>
      <c r="E53" s="190"/>
      <c r="F53" s="190"/>
      <c r="G53" s="190"/>
      <c r="H53" s="191"/>
    </row>
    <row r="54" spans="2:7" ht="15">
      <c r="B54" s="184"/>
      <c r="C54" s="184"/>
      <c r="D54" s="184"/>
      <c r="E54" s="184"/>
      <c r="F54" s="184"/>
      <c r="G54" s="184"/>
    </row>
    <row r="55" spans="2:7" ht="15.75">
      <c r="B55" s="82" t="s">
        <v>111</v>
      </c>
      <c r="C55" s="184"/>
      <c r="D55" s="184"/>
      <c r="E55" s="184"/>
      <c r="F55" s="184"/>
      <c r="G55" s="184"/>
    </row>
    <row r="56" spans="2:7" ht="15">
      <c r="B56" s="184"/>
      <c r="C56" s="184"/>
      <c r="D56" s="184"/>
      <c r="E56" s="184"/>
      <c r="F56" s="184"/>
      <c r="G56" s="184"/>
    </row>
    <row r="57" spans="2:7" ht="15">
      <c r="B57" s="79" t="s">
        <v>181</v>
      </c>
      <c r="C57" s="184"/>
      <c r="D57" s="184"/>
      <c r="E57" s="184"/>
      <c r="F57" s="184"/>
      <c r="G57" s="184"/>
    </row>
    <row r="58" spans="2:7" ht="15">
      <c r="B58" s="79" t="s">
        <v>183</v>
      </c>
      <c r="C58" s="184"/>
      <c r="D58" s="184"/>
      <c r="E58" s="184"/>
      <c r="F58" s="184"/>
      <c r="G58" s="184"/>
    </row>
    <row r="59" spans="2:7" ht="15">
      <c r="B59" s="79" t="s">
        <v>148</v>
      </c>
      <c r="C59" s="184"/>
      <c r="D59" s="184"/>
      <c r="E59" s="184"/>
      <c r="F59" s="184"/>
      <c r="G59" s="184"/>
    </row>
    <row r="60" spans="2:7" ht="15">
      <c r="B60" s="79" t="s">
        <v>213</v>
      </c>
      <c r="C60" s="184"/>
      <c r="D60" s="184"/>
      <c r="E60" s="184"/>
      <c r="F60" s="184"/>
      <c r="G60" s="184"/>
    </row>
    <row r="61" spans="2:7" ht="15">
      <c r="B61" s="184"/>
      <c r="C61" s="184"/>
      <c r="D61" s="184"/>
      <c r="E61" s="184"/>
      <c r="F61" s="184"/>
      <c r="G61" s="184"/>
    </row>
    <row r="62" spans="2:7" ht="15">
      <c r="B62" s="206" t="s">
        <v>150</v>
      </c>
      <c r="C62" s="207"/>
      <c r="D62" s="207"/>
      <c r="E62" s="207"/>
      <c r="F62" s="207"/>
      <c r="G62" s="184"/>
    </row>
    <row r="63" spans="2:7" s="107" customFormat="1" ht="14.25">
      <c r="B63" s="206" t="s">
        <v>234</v>
      </c>
      <c r="C63" s="206"/>
      <c r="D63" s="206"/>
      <c r="E63" s="206"/>
      <c r="F63" s="206"/>
      <c r="G63" s="79"/>
    </row>
    <row r="64" spans="2:7" s="107" customFormat="1" ht="14.25">
      <c r="B64" s="79" t="s">
        <v>182</v>
      </c>
      <c r="C64" s="79"/>
      <c r="D64" s="79"/>
      <c r="E64" s="79"/>
      <c r="F64" s="79"/>
      <c r="G64" s="79"/>
    </row>
    <row r="65" s="107" customFormat="1" ht="14.25"/>
    <row r="66" s="107" customFormat="1" ht="14.25">
      <c r="C66" s="205"/>
    </row>
  </sheetData>
  <sheetProtection/>
  <mergeCells count="24">
    <mergeCell ref="B48:G48"/>
    <mergeCell ref="B41:B42"/>
    <mergeCell ref="D16:H16"/>
    <mergeCell ref="C41:C42"/>
    <mergeCell ref="B19:H19"/>
    <mergeCell ref="B47:G47"/>
    <mergeCell ref="B40:F40"/>
    <mergeCell ref="B2:H2"/>
    <mergeCell ref="B3:H3"/>
    <mergeCell ref="B5:H5"/>
    <mergeCell ref="B6:F6"/>
    <mergeCell ref="D13:H13"/>
    <mergeCell ref="D11:H11"/>
    <mergeCell ref="D12:H12"/>
    <mergeCell ref="B7:H7"/>
    <mergeCell ref="B8:H8"/>
    <mergeCell ref="B9:H9"/>
    <mergeCell ref="B10:H10"/>
    <mergeCell ref="B37:F37"/>
    <mergeCell ref="B20:H20"/>
    <mergeCell ref="B21:B22"/>
    <mergeCell ref="D14:H14"/>
    <mergeCell ref="D17:H17"/>
    <mergeCell ref="D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Footer>&amp;R&amp;"Arial,Bold"-11-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9"/>
  <sheetViews>
    <sheetView zoomScale="80" zoomScaleNormal="80" zoomScalePageLayoutView="0" workbookViewId="0" topLeftCell="A1">
      <selection activeCell="B5" sqref="B5:E5"/>
    </sheetView>
  </sheetViews>
  <sheetFormatPr defaultColWidth="9.140625" defaultRowHeight="15"/>
  <cols>
    <col min="3" max="3" width="50.140625" style="0" customWidth="1"/>
    <col min="4" max="4" width="23.421875" style="0" customWidth="1"/>
    <col min="5" max="5" width="20.28125" style="0" customWidth="1"/>
    <col min="6" max="6" width="20.140625" style="0" customWidth="1"/>
    <col min="7" max="7" width="16.421875" style="0" customWidth="1"/>
  </cols>
  <sheetData>
    <row r="2" spans="2:10" ht="21">
      <c r="B2" s="267" t="s">
        <v>164</v>
      </c>
      <c r="C2" s="352"/>
      <c r="D2" s="352"/>
      <c r="E2" s="352"/>
      <c r="F2" s="78"/>
      <c r="G2" s="78"/>
      <c r="H2" s="78"/>
      <c r="I2" s="2"/>
      <c r="J2" s="2"/>
    </row>
    <row r="3" spans="2:10" ht="21">
      <c r="B3" s="267" t="s">
        <v>1</v>
      </c>
      <c r="C3" s="352"/>
      <c r="D3" s="352"/>
      <c r="E3" s="352"/>
      <c r="F3" s="78"/>
      <c r="G3" s="78"/>
      <c r="H3" s="78"/>
      <c r="I3" s="6"/>
      <c r="J3" s="6"/>
    </row>
    <row r="4" spans="2:10" ht="15.75">
      <c r="B4" s="77"/>
      <c r="C4" s="78"/>
      <c r="D4" s="77"/>
      <c r="E4" s="77"/>
      <c r="F4" s="77"/>
      <c r="G4" s="77"/>
      <c r="H4" s="77"/>
      <c r="I4" s="6"/>
      <c r="J4" s="6"/>
    </row>
    <row r="5" spans="2:10" ht="23.25">
      <c r="B5" s="268" t="s">
        <v>266</v>
      </c>
      <c r="C5" s="269"/>
      <c r="D5" s="269"/>
      <c r="E5" s="269"/>
      <c r="F5" s="77"/>
      <c r="G5" s="77"/>
      <c r="H5" s="77"/>
      <c r="I5" s="6"/>
      <c r="J5" s="6"/>
    </row>
    <row r="7" spans="2:3" ht="23.25">
      <c r="B7" s="320" t="s">
        <v>173</v>
      </c>
      <c r="C7" s="321"/>
    </row>
    <row r="8" spans="2:3" ht="23.25">
      <c r="B8" s="257"/>
      <c r="C8" s="258"/>
    </row>
    <row r="9" spans="2:5" ht="15">
      <c r="B9" s="322" t="s">
        <v>282</v>
      </c>
      <c r="C9" s="323"/>
      <c r="D9" s="323"/>
      <c r="E9" s="323"/>
    </row>
    <row r="10" spans="2:5" ht="15">
      <c r="B10" s="324" t="s">
        <v>135</v>
      </c>
      <c r="C10" s="260"/>
      <c r="D10" s="260"/>
      <c r="E10" s="260"/>
    </row>
    <row r="12" ht="15">
      <c r="B12" s="80" t="s">
        <v>115</v>
      </c>
    </row>
    <row r="13" spans="2:3" ht="15">
      <c r="B13" s="79" t="s">
        <v>268</v>
      </c>
      <c r="C13" s="79"/>
    </row>
    <row r="14" spans="2:3" ht="15">
      <c r="B14" s="79"/>
      <c r="C14" s="79"/>
    </row>
    <row r="15" spans="2:3" ht="15">
      <c r="B15" s="79" t="s">
        <v>106</v>
      </c>
      <c r="C15" s="79"/>
    </row>
    <row r="16" spans="2:3" ht="15">
      <c r="B16" s="80" t="s">
        <v>107</v>
      </c>
      <c r="C16" s="79"/>
    </row>
    <row r="17" spans="2:3" ht="15">
      <c r="B17" s="79" t="s">
        <v>270</v>
      </c>
      <c r="C17" s="79"/>
    </row>
    <row r="18" spans="2:3" ht="15">
      <c r="B18" s="79" t="s">
        <v>269</v>
      </c>
      <c r="C18" s="79"/>
    </row>
    <row r="19" spans="2:3" ht="15">
      <c r="B19" s="79" t="s">
        <v>271</v>
      </c>
      <c r="C19" s="79"/>
    </row>
    <row r="20" spans="2:3" ht="15">
      <c r="B20" s="79" t="s">
        <v>272</v>
      </c>
      <c r="C20" s="79"/>
    </row>
    <row r="21" spans="2:3" ht="15">
      <c r="B21" s="79" t="s">
        <v>273</v>
      </c>
      <c r="C21" s="79"/>
    </row>
    <row r="22" spans="2:3" ht="15">
      <c r="B22" s="79" t="s">
        <v>274</v>
      </c>
      <c r="C22" s="79"/>
    </row>
    <row r="23" spans="2:3" ht="15">
      <c r="B23" s="79"/>
      <c r="C23" s="79"/>
    </row>
    <row r="24" spans="2:3" ht="15">
      <c r="B24" s="79" t="s">
        <v>275</v>
      </c>
      <c r="C24" s="79"/>
    </row>
    <row r="25" spans="2:3" ht="15">
      <c r="B25" s="79"/>
      <c r="C25" s="79"/>
    </row>
    <row r="26" spans="2:3" ht="15">
      <c r="B26" s="80" t="s">
        <v>108</v>
      </c>
      <c r="C26" s="79"/>
    </row>
    <row r="27" spans="2:3" ht="15">
      <c r="B27" s="79" t="s">
        <v>277</v>
      </c>
      <c r="C27" s="79"/>
    </row>
    <row r="28" spans="2:3" ht="15">
      <c r="B28" s="79" t="s">
        <v>276</v>
      </c>
      <c r="C28" s="79"/>
    </row>
    <row r="29" spans="2:3" ht="15">
      <c r="B29" s="79"/>
      <c r="C29" s="79"/>
    </row>
    <row r="30" spans="2:3" ht="15">
      <c r="B30" s="80" t="s">
        <v>109</v>
      </c>
      <c r="C30" s="79"/>
    </row>
    <row r="31" spans="2:3" ht="15">
      <c r="B31" s="79" t="s">
        <v>278</v>
      </c>
      <c r="C31" s="79"/>
    </row>
    <row r="32" spans="2:3" ht="15">
      <c r="B32" s="79"/>
      <c r="C32" s="79"/>
    </row>
    <row r="33" spans="2:3" ht="15">
      <c r="B33" s="79" t="s">
        <v>279</v>
      </c>
      <c r="C33" s="79"/>
    </row>
    <row r="35" ht="15">
      <c r="B35" s="76" t="s">
        <v>116</v>
      </c>
    </row>
    <row r="37" ht="15">
      <c r="B37" s="59" t="s">
        <v>281</v>
      </c>
    </row>
    <row r="38" ht="15.75" thickBot="1">
      <c r="B38" s="59"/>
    </row>
    <row r="39" spans="4:5" ht="15">
      <c r="D39" s="174" t="s">
        <v>218</v>
      </c>
      <c r="E39" s="174" t="s">
        <v>184</v>
      </c>
    </row>
    <row r="40" spans="2:5" ht="15.75" thickBot="1">
      <c r="B40" s="59" t="s">
        <v>89</v>
      </c>
      <c r="D40" s="177" t="s">
        <v>88</v>
      </c>
      <c r="E40" s="177" t="s">
        <v>88</v>
      </c>
    </row>
    <row r="41" spans="2:5" ht="15">
      <c r="B41" s="59" t="s">
        <v>90</v>
      </c>
      <c r="D41" s="175"/>
      <c r="E41" s="175"/>
    </row>
    <row r="42" spans="2:5" ht="15">
      <c r="B42" s="59" t="s">
        <v>91</v>
      </c>
      <c r="D42" s="175"/>
      <c r="E42" s="175"/>
    </row>
    <row r="43" spans="2:5" ht="15.75" thickBot="1">
      <c r="B43" s="59" t="s">
        <v>280</v>
      </c>
      <c r="D43" s="176">
        <v>1775</v>
      </c>
      <c r="E43" s="176">
        <v>1881</v>
      </c>
    </row>
    <row r="46" spans="2:6" ht="23.25">
      <c r="B46" s="351" t="s">
        <v>267</v>
      </c>
      <c r="C46" s="191"/>
      <c r="D46" s="191"/>
      <c r="E46" s="191"/>
      <c r="F46" s="191"/>
    </row>
    <row r="47" spans="2:6" ht="15">
      <c r="B47" s="191"/>
      <c r="C47" s="191"/>
      <c r="D47" s="191"/>
      <c r="E47" s="191"/>
      <c r="F47" s="191"/>
    </row>
    <row r="48" spans="2:6" ht="15">
      <c r="B48" s="191" t="s">
        <v>239</v>
      </c>
      <c r="C48" s="191"/>
      <c r="D48" s="191"/>
      <c r="E48" s="191"/>
      <c r="F48" s="191"/>
    </row>
    <row r="49" spans="2:6" ht="15">
      <c r="B49" s="191" t="s">
        <v>240</v>
      </c>
      <c r="C49" s="191"/>
      <c r="D49" s="191"/>
      <c r="E49" s="191"/>
      <c r="F49" s="191"/>
    </row>
  </sheetData>
  <sheetProtection/>
  <mergeCells count="6">
    <mergeCell ref="B7:C7"/>
    <mergeCell ref="B9:E9"/>
    <mergeCell ref="B10:E10"/>
    <mergeCell ref="B2:E2"/>
    <mergeCell ref="B3:E3"/>
    <mergeCell ref="B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  <headerFooter>
    <oddFooter>&amp;R&amp;"Arial,Bold"-12-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2"/>
  <sheetViews>
    <sheetView zoomScalePageLayoutView="0" workbookViewId="0" topLeftCell="A1">
      <selection activeCell="C52" sqref="C52"/>
    </sheetView>
  </sheetViews>
  <sheetFormatPr defaultColWidth="9.140625" defaultRowHeight="15"/>
  <cols>
    <col min="1" max="1" width="4.140625" style="0" customWidth="1"/>
    <col min="12" max="12" width="2.421875" style="0" customWidth="1"/>
  </cols>
  <sheetData>
    <row r="2" spans="2:13" ht="23.25">
      <c r="B2" s="325" t="s">
        <v>220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3" ht="15">
      <c r="E3" s="83"/>
    </row>
    <row r="4" spans="2:13" ht="15">
      <c r="B4" s="327" t="s">
        <v>179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ht="15">
      <c r="B5" s="83"/>
    </row>
    <row r="6" ht="15">
      <c r="B6" s="83"/>
    </row>
    <row r="7" ht="15">
      <c r="B7" s="84" t="s">
        <v>221</v>
      </c>
    </row>
    <row r="8" ht="15">
      <c r="B8" s="84" t="s">
        <v>180</v>
      </c>
    </row>
    <row r="9" ht="15">
      <c r="B9" s="84"/>
    </row>
    <row r="10" ht="15.75">
      <c r="B10" s="85" t="s">
        <v>118</v>
      </c>
    </row>
    <row r="11" ht="15">
      <c r="B11" s="84" t="s">
        <v>119</v>
      </c>
    </row>
    <row r="12" ht="15">
      <c r="B12" s="84" t="s">
        <v>202</v>
      </c>
    </row>
    <row r="13" ht="15">
      <c r="B13" s="84" t="s">
        <v>203</v>
      </c>
    </row>
    <row r="14" ht="15">
      <c r="B14" s="84"/>
    </row>
    <row r="15" ht="15">
      <c r="B15" s="84" t="s">
        <v>120</v>
      </c>
    </row>
    <row r="16" ht="15">
      <c r="B16" s="86" t="s">
        <v>204</v>
      </c>
    </row>
    <row r="17" ht="15">
      <c r="B17" s="86" t="s">
        <v>121</v>
      </c>
    </row>
    <row r="18" ht="15">
      <c r="B18" s="86" t="s">
        <v>205</v>
      </c>
    </row>
    <row r="19" ht="15">
      <c r="B19" s="86" t="s">
        <v>206</v>
      </c>
    </row>
    <row r="20" ht="15">
      <c r="B20" s="86"/>
    </row>
    <row r="21" ht="15.75">
      <c r="B21" s="85" t="s">
        <v>122</v>
      </c>
    </row>
    <row r="22" ht="15">
      <c r="B22" s="84" t="s">
        <v>207</v>
      </c>
    </row>
    <row r="23" ht="15">
      <c r="B23" s="87" t="s">
        <v>123</v>
      </c>
    </row>
    <row r="24" ht="15">
      <c r="B24" s="87" t="s">
        <v>124</v>
      </c>
    </row>
    <row r="25" ht="15">
      <c r="B25" s="87" t="s">
        <v>125</v>
      </c>
    </row>
    <row r="26" ht="15">
      <c r="B26" s="84" t="s">
        <v>126</v>
      </c>
    </row>
    <row r="27" ht="15">
      <c r="B27" s="84" t="s">
        <v>208</v>
      </c>
    </row>
    <row r="28" ht="15">
      <c r="B28" s="84" t="s">
        <v>209</v>
      </c>
    </row>
    <row r="29" ht="15">
      <c r="B29" s="84"/>
    </row>
    <row r="30" ht="15">
      <c r="B30" s="84"/>
    </row>
    <row r="31" ht="15.75">
      <c r="B31" s="85" t="s">
        <v>127</v>
      </c>
    </row>
    <row r="32" ht="15">
      <c r="B32" s="84" t="s">
        <v>128</v>
      </c>
    </row>
    <row r="33" ht="15">
      <c r="B33" s="84"/>
    </row>
    <row r="34" ht="15">
      <c r="B34" s="84" t="s">
        <v>129</v>
      </c>
    </row>
    <row r="35" ht="15">
      <c r="B35" s="86" t="s">
        <v>210</v>
      </c>
    </row>
    <row r="36" ht="15">
      <c r="B36" s="86" t="s">
        <v>178</v>
      </c>
    </row>
    <row r="37" ht="15">
      <c r="B37" s="86" t="s">
        <v>211</v>
      </c>
    </row>
    <row r="38" ht="15">
      <c r="B38" s="86"/>
    </row>
    <row r="39" ht="15">
      <c r="B39" s="86" t="s">
        <v>212</v>
      </c>
    </row>
    <row r="40" ht="15">
      <c r="B40" s="86"/>
    </row>
    <row r="41" ht="15">
      <c r="B41" s="84" t="s">
        <v>130</v>
      </c>
    </row>
    <row r="42" ht="15">
      <c r="B42" s="84" t="s">
        <v>177</v>
      </c>
    </row>
    <row r="43" ht="15">
      <c r="B43" s="84"/>
    </row>
    <row r="44" ht="15">
      <c r="B44" s="84"/>
    </row>
    <row r="45" spans="2:3" ht="15">
      <c r="B45" s="83" t="s">
        <v>131</v>
      </c>
      <c r="C45" s="9" t="s">
        <v>132</v>
      </c>
    </row>
    <row r="46" ht="15">
      <c r="B46" s="83"/>
    </row>
    <row r="47" spans="2:3" ht="15">
      <c r="B47" s="83" t="s">
        <v>133</v>
      </c>
      <c r="C47" s="9" t="s">
        <v>222</v>
      </c>
    </row>
    <row r="48" spans="2:3" ht="15">
      <c r="B48" s="83"/>
      <c r="C48" s="9" t="s">
        <v>223</v>
      </c>
    </row>
    <row r="49" spans="2:3" ht="15">
      <c r="B49" s="83"/>
      <c r="C49" s="9" t="s">
        <v>167</v>
      </c>
    </row>
    <row r="50" spans="2:3" ht="15">
      <c r="B50" s="83"/>
      <c r="C50" s="9" t="s">
        <v>224</v>
      </c>
    </row>
    <row r="51" ht="15">
      <c r="B51" s="83"/>
    </row>
    <row r="52" spans="2:3" ht="15">
      <c r="B52" s="83" t="s">
        <v>134</v>
      </c>
      <c r="C52" s="115"/>
    </row>
  </sheetData>
  <sheetProtection/>
  <mergeCells count="2">
    <mergeCell ref="B2:M2"/>
    <mergeCell ref="B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Footer>&amp;R&amp;"Arial,Bold"-13-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Mountain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Dinkenor</dc:creator>
  <cp:keywords/>
  <dc:description/>
  <cp:lastModifiedBy>Edward</cp:lastModifiedBy>
  <cp:lastPrinted>2015-06-24T13:41:14Z</cp:lastPrinted>
  <dcterms:created xsi:type="dcterms:W3CDTF">2010-03-29T13:02:30Z</dcterms:created>
  <dcterms:modified xsi:type="dcterms:W3CDTF">2015-06-24T15:27:14Z</dcterms:modified>
  <cp:category/>
  <cp:version/>
  <cp:contentType/>
  <cp:contentStatus/>
</cp:coreProperties>
</file>